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da_valenzuela\Desktop\"/>
    </mc:Choice>
  </mc:AlternateContent>
  <bookViews>
    <workbookView xWindow="0" yWindow="0" windowWidth="20490" windowHeight="6720" tabRatio="605" firstSheet="6" activeTab="8"/>
  </bookViews>
  <sheets>
    <sheet name="Portada" sheetId="46" r:id="rId1"/>
    <sheet name="PRESUPUESTO INCIAL" sheetId="47" r:id="rId2"/>
    <sheet name="PROGRAMA 12" sheetId="11" r:id="rId3"/>
    <sheet name="DGT" sheetId="1" r:id="rId4"/>
    <sheet name="INSPECCIÓN" sheetId="5" r:id="rId5"/>
    <sheet name="CNS" sheetId="6" r:id="rId6"/>
    <sheet name="MEDIACIÓN" sheetId="7" r:id="rId7"/>
    <sheet name="A.JUDICIAL" sheetId="8" r:id="rId8"/>
    <sheet name="DTI" sheetId="9" r:id="rId9"/>
    <sheet name="DIOND" sheetId="12" r:id="rId10"/>
    <sheet name="PROGRA 001" sheetId="10" r:id="rId11"/>
    <sheet name="DESPACHO" sheetId="25" r:id="rId12"/>
    <sheet name="DTIC" sheetId="13" r:id="rId13"/>
    <sheet name="RRHH" sheetId="44" r:id="rId14"/>
    <sheet name="DPD" sheetId="28" r:id="rId15"/>
    <sheet name="DAF" sheetId="21" r:id="rId16"/>
    <sheet name="DADM" sheetId="43" r:id="rId17"/>
    <sheet name="DAC" sheetId="22" r:id="rId18"/>
    <sheet name="OAI" sheetId="15" r:id="rId19"/>
    <sheet name="PROT Y EVENTOS" sheetId="16" r:id="rId20"/>
    <sheet name="ARCHIVO" sheetId="17" r:id="rId21"/>
    <sheet name="INTERNACIONALES" sheetId="18" r:id="rId22"/>
    <sheet name="JURIDICA" sheetId="19" r:id="rId23"/>
    <sheet name="COMUNICACIONES" sheetId="20" r:id="rId24"/>
    <sheet name="CORRESP." sheetId="23" r:id="rId25"/>
    <sheet name="SEGURIDAD" sheetId="27" r:id="rId26"/>
    <sheet name="PROGRAMA 013" sheetId="38" r:id="rId27"/>
    <sheet name="DGHSI" sheetId="39" r:id="rId28"/>
    <sheet name="CNSS" sheetId="40" r:id="rId29"/>
    <sheet name="PROGRAMA 021" sheetId="42" r:id="rId30"/>
    <sheet name="DGE" sheetId="45"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9" l="1"/>
  <c r="P42" i="43"/>
  <c r="E29" i="47" l="1"/>
  <c r="E24" i="47"/>
  <c r="E12" i="47"/>
  <c r="E6" i="47"/>
  <c r="E5" i="47" l="1"/>
  <c r="E46" i="47"/>
  <c r="J10" i="23" l="1"/>
  <c r="R56" i="20"/>
  <c r="Q56" i="20"/>
  <c r="P56" i="20"/>
  <c r="P11" i="20"/>
  <c r="P60" i="18" l="1"/>
  <c r="Q86" i="43" l="1"/>
  <c r="P29" i="43"/>
  <c r="P12" i="43"/>
  <c r="P86" i="43" s="1"/>
  <c r="P112" i="44"/>
  <c r="P13" i="13"/>
  <c r="P88" i="13" s="1"/>
  <c r="P38" i="25"/>
  <c r="P40" i="25" s="1"/>
  <c r="P49" i="25"/>
  <c r="S49" i="25" s="1"/>
  <c r="Q40" i="25"/>
  <c r="P97" i="12"/>
  <c r="P99" i="12" s="1"/>
  <c r="P108" i="12"/>
  <c r="S108" i="12" s="1"/>
  <c r="Q99" i="12"/>
  <c r="P86" i="9"/>
  <c r="P88" i="9" s="1"/>
  <c r="P97" i="9"/>
  <c r="S97" i="9" s="1"/>
  <c r="Q88" i="9"/>
  <c r="P33" i="9"/>
  <c r="P40" i="8"/>
  <c r="S40" i="8" s="1"/>
  <c r="Q31" i="8"/>
  <c r="P31" i="8"/>
  <c r="P59" i="7"/>
  <c r="Q55" i="7"/>
  <c r="P50" i="6"/>
  <c r="P44" i="6"/>
  <c r="P46" i="6" s="1"/>
  <c r="Q46" i="6"/>
  <c r="Q96" i="39"/>
  <c r="Q105" i="39" s="1"/>
  <c r="Q41" i="39"/>
  <c r="Q48" i="39"/>
  <c r="P50" i="5"/>
  <c r="P59" i="5"/>
  <c r="S59" i="5" s="1"/>
  <c r="Q43" i="5"/>
  <c r="Q41" i="5"/>
  <c r="Q38" i="5"/>
  <c r="Q22" i="5"/>
  <c r="P52" i="6" l="1"/>
  <c r="P55" i="6" s="1"/>
  <c r="S55" i="6" s="1"/>
  <c r="Q50" i="5"/>
  <c r="P64" i="7"/>
  <c r="S64" i="7" s="1"/>
  <c r="P55" i="7"/>
  <c r="P82" i="1"/>
  <c r="S82" i="1" s="1"/>
  <c r="P73" i="1"/>
  <c r="P105" i="39" l="1"/>
  <c r="S105" i="39" s="1"/>
  <c r="P96" i="39"/>
  <c r="R94" i="39"/>
  <c r="R96" i="39" s="1"/>
  <c r="Q94" i="39"/>
  <c r="P93" i="39"/>
  <c r="P105" i="45" l="1"/>
  <c r="S105" i="45" s="1"/>
  <c r="P96" i="45"/>
  <c r="Q94" i="45"/>
  <c r="Q96" i="45" s="1"/>
  <c r="R94" i="45"/>
  <c r="R96" i="45" s="1"/>
  <c r="P94" i="12" l="1"/>
  <c r="P87" i="12"/>
  <c r="P86" i="12"/>
  <c r="P73" i="12"/>
  <c r="P52" i="12"/>
  <c r="P47" i="12"/>
  <c r="Q44" i="12"/>
  <c r="P44" i="12"/>
  <c r="P42" i="12"/>
  <c r="P39" i="12"/>
  <c r="P37" i="12"/>
  <c r="P31" i="12"/>
  <c r="P13" i="12"/>
  <c r="P93" i="45" l="1"/>
  <c r="P92" i="45" s="1"/>
  <c r="P91" i="45"/>
  <c r="P90" i="45" s="1"/>
  <c r="P86" i="45"/>
  <c r="P83" i="45" s="1"/>
  <c r="P81" i="45"/>
  <c r="P72" i="45"/>
  <c r="P71" i="45"/>
  <c r="P70" i="45"/>
  <c r="P57" i="45"/>
  <c r="P54" i="45"/>
  <c r="P50" i="45"/>
  <c r="P48" i="45"/>
  <c r="P46" i="45"/>
  <c r="P45" i="45"/>
  <c r="P33" i="45"/>
  <c r="P69" i="45" l="1"/>
  <c r="P11" i="44"/>
  <c r="S86" i="43" l="1"/>
  <c r="P72" i="28" l="1"/>
  <c r="P66" i="28" s="1"/>
  <c r="P62" i="28"/>
  <c r="P61" i="28" s="1"/>
  <c r="P60" i="28"/>
  <c r="P53" i="28"/>
  <c r="P49" i="28" s="1"/>
  <c r="P46" i="28"/>
  <c r="P43" i="28"/>
  <c r="P26" i="28" s="1"/>
  <c r="P37" i="28"/>
  <c r="P36" i="28"/>
  <c r="P31" i="28"/>
  <c r="P25" i="28"/>
  <c r="P24" i="28"/>
  <c r="P21" i="28"/>
  <c r="P20" i="28"/>
  <c r="P19" i="28"/>
  <c r="P14" i="28" l="1"/>
  <c r="P98" i="28"/>
  <c r="P43" i="27" l="1"/>
  <c r="P29" i="25" l="1"/>
  <c r="P21" i="25"/>
  <c r="P17" i="25"/>
  <c r="P16" i="25"/>
  <c r="P13" i="25"/>
  <c r="P28" i="23" l="1"/>
  <c r="P13" i="23"/>
  <c r="P12" i="23"/>
  <c r="K10" i="23"/>
  <c r="L10" i="23" l="1"/>
  <c r="P11" i="22" l="1"/>
  <c r="P36" i="22" s="1"/>
  <c r="P28" i="21" l="1"/>
  <c r="P21" i="21"/>
  <c r="P11" i="21"/>
  <c r="P48" i="20" l="1"/>
  <c r="P47" i="20"/>
  <c r="P46" i="20"/>
  <c r="P45" i="20"/>
  <c r="P44" i="20"/>
  <c r="P43" i="20"/>
  <c r="P42" i="20"/>
  <c r="P41" i="20"/>
  <c r="P36" i="20" s="1"/>
  <c r="P40" i="20"/>
  <c r="P39" i="20"/>
  <c r="P38" i="20"/>
  <c r="P37" i="20"/>
  <c r="P33" i="20"/>
  <c r="P29" i="20"/>
  <c r="P28" i="20"/>
  <c r="P26" i="20" s="1"/>
  <c r="S27" i="20"/>
  <c r="P27" i="20"/>
  <c r="Q22" i="20"/>
  <c r="P22" i="20"/>
  <c r="P21" i="20"/>
  <c r="P18" i="20"/>
  <c r="P17" i="20"/>
  <c r="P16" i="20"/>
  <c r="P15" i="20"/>
  <c r="P14" i="20"/>
  <c r="P13" i="20"/>
  <c r="P25" i="20" l="1"/>
  <c r="Q55" i="19"/>
  <c r="P55" i="19"/>
  <c r="P59" i="18"/>
  <c r="R40" i="16"/>
  <c r="T98" i="13" l="1"/>
  <c r="P61" i="13"/>
  <c r="P56" i="13"/>
  <c r="P53" i="13"/>
  <c r="P52" i="13" s="1"/>
  <c r="P63" i="9" l="1"/>
  <c r="P42" i="9"/>
  <c r="P40" i="9"/>
  <c r="P36" i="9"/>
  <c r="P35" i="9"/>
  <c r="P26" i="9"/>
  <c r="P22" i="9"/>
  <c r="P21" i="9"/>
  <c r="P20" i="9"/>
  <c r="P19" i="9"/>
  <c r="P14" i="9"/>
  <c r="P11" i="9"/>
  <c r="P26" i="8" l="1"/>
  <c r="P19" i="8"/>
  <c r="P16" i="8"/>
  <c r="P15" i="8"/>
  <c r="P14" i="8"/>
  <c r="P13" i="8"/>
  <c r="P27" i="7" l="1"/>
  <c r="P18" i="7"/>
  <c r="P38" i="6"/>
  <c r="P33" i="6"/>
  <c r="P32" i="6"/>
  <c r="P21" i="6"/>
  <c r="P17" i="6"/>
  <c r="P16" i="6"/>
  <c r="P15" i="6"/>
  <c r="Z11" i="5" l="1"/>
  <c r="AN10" i="5"/>
</calcChain>
</file>

<file path=xl/comments1.xml><?xml version="1.0" encoding="utf-8"?>
<comments xmlns="http://schemas.openxmlformats.org/spreadsheetml/2006/main">
  <authors>
    <author/>
  </authors>
  <commentList>
    <comment ref="C67" authorId="0" shapeId="0">
      <text>
        <r>
          <rPr>
            <sz val="11"/>
            <color rgb="FF000000"/>
            <rFont val="Calibri"/>
            <family val="2"/>
            <charset val="1"/>
          </rPr>
          <t xml:space="preserve"> Dia de la amistad, Dia de la Mujer, Semana Santa, Familia, Navidad, Aniversario de la Institucion </t>
        </r>
      </text>
    </comment>
  </commentList>
</comments>
</file>

<file path=xl/comments2.xml><?xml version="1.0" encoding="utf-8"?>
<comments xmlns="http://schemas.openxmlformats.org/spreadsheetml/2006/main">
  <authors>
    <author>Sarah Noemi Pimentel Lopez</author>
  </authors>
  <commentList>
    <comment ref="P36" authorId="0" shapeId="0">
      <text>
        <r>
          <rPr>
            <b/>
            <sz val="9"/>
            <color indexed="81"/>
            <rFont val="Tahoma"/>
            <family val="2"/>
          </rPr>
          <t>Sarah Noemi Pimentel Lopez:</t>
        </r>
        <r>
          <rPr>
            <sz val="9"/>
            <color indexed="81"/>
            <rFont val="Tahoma"/>
            <family val="2"/>
          </rPr>
          <t xml:space="preserve">
Este monto se coloco por recomendación del Ministro De Camps para poder cubrir el compromiso.</t>
        </r>
      </text>
    </comment>
  </commentList>
</comments>
</file>

<file path=xl/comments3.xml><?xml version="1.0" encoding="utf-8"?>
<comments xmlns="http://schemas.openxmlformats.org/spreadsheetml/2006/main">
  <authors>
    <author>Ing. Carlos Silie</author>
  </authors>
  <commentList>
    <comment ref="Q11" authorId="0" shapeId="0">
      <text>
        <r>
          <rPr>
            <b/>
            <sz val="9"/>
            <color indexed="81"/>
            <rFont val="Tahoma"/>
            <family val="2"/>
          </rPr>
          <t>Ing. Carlos Silie:</t>
        </r>
        <r>
          <rPr>
            <sz val="9"/>
            <color indexed="81"/>
            <rFont val="Tahoma"/>
            <family val="2"/>
          </rPr>
          <t xml:space="preserve">
</t>
        </r>
      </text>
    </comment>
  </commentList>
</comments>
</file>

<file path=xl/comments4.xml><?xml version="1.0" encoding="utf-8"?>
<comments xmlns="http://schemas.openxmlformats.org/spreadsheetml/2006/main">
  <authors>
    <author>Emiliano Burgos - Planifiacion</author>
  </authors>
  <commentList>
    <comment ref="P58" authorId="0" shapeId="0">
      <text>
        <r>
          <rPr>
            <b/>
            <sz val="9"/>
            <color indexed="81"/>
            <rFont val="Tahoma"/>
            <family val="2"/>
          </rPr>
          <t>Emiliano Burgos - Planifiacion:</t>
        </r>
        <r>
          <rPr>
            <sz val="9"/>
            <color indexed="81"/>
            <rFont val="Tahoma"/>
            <family val="2"/>
          </rPr>
          <t xml:space="preserve">
Cta.:2.2.8.7.04 - Servicios de Capacitación, Ver Libro, Pres, 2020.</t>
        </r>
      </text>
    </comment>
  </commentList>
</comments>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<sst xmlns="http://schemas.openxmlformats.org/spreadsheetml/2006/main" count="5419" uniqueCount="3559">
  <si>
    <t>1er Trimestre</t>
  </si>
  <si>
    <t>2do Trimestre</t>
  </si>
  <si>
    <t>3er Trimestre</t>
  </si>
  <si>
    <t>4to Trimestre</t>
  </si>
  <si>
    <t>Ene</t>
  </si>
  <si>
    <t>Feb</t>
  </si>
  <si>
    <t>Mar</t>
  </si>
  <si>
    <t>Abr</t>
  </si>
  <si>
    <t>May</t>
  </si>
  <si>
    <t>Jun</t>
  </si>
  <si>
    <t>Jul</t>
  </si>
  <si>
    <t>Ago</t>
  </si>
  <si>
    <t>Sep</t>
  </si>
  <si>
    <t>Oct</t>
  </si>
  <si>
    <t>Nov</t>
  </si>
  <si>
    <t>Dic</t>
  </si>
  <si>
    <t>Responsable</t>
  </si>
  <si>
    <t xml:space="preserve">1.2 Visitas Focalizadas a las zonas agrícolas </t>
  </si>
  <si>
    <t xml:space="preserve">1.3 Visitas especiales diversas </t>
  </si>
  <si>
    <t>No. de visitas especiales  realizadas</t>
  </si>
  <si>
    <t xml:space="preserve">No. de visitas focalizadas </t>
  </si>
  <si>
    <t>Presupuesto RD$</t>
  </si>
  <si>
    <t>F-100</t>
  </si>
  <si>
    <t>Donaciones</t>
  </si>
  <si>
    <t>1.1 Servicios regulares para verificar el cumplimiento de la legislación laboral, la seguridad social y la formalidad</t>
  </si>
  <si>
    <t>DCSI, DPD, DC Y DAF</t>
  </si>
  <si>
    <t>5 Protocolos</t>
  </si>
  <si>
    <t>Comunicaciones</t>
  </si>
  <si>
    <t>Inspeccion</t>
  </si>
  <si>
    <t>Inspeccion-TI</t>
  </si>
  <si>
    <t>Inpeccion-DC-RRHH</t>
  </si>
  <si>
    <t>Inpeccion-DCT-DAF</t>
  </si>
  <si>
    <t>250 ejemplares</t>
  </si>
  <si>
    <t>Inspeccion, Mediacion, Asistencia</t>
  </si>
  <si>
    <t>Inspeccion, Mediacion, trabajo infanti Asistencia</t>
  </si>
  <si>
    <t>Inspeccion-DCSI y RRHH</t>
  </si>
  <si>
    <t>No. de Protocolos  elaborado en año n.</t>
  </si>
  <si>
    <t xml:space="preserve">No. de visitas de supervisión realizadas. </t>
  </si>
  <si>
    <t>No. Minutas de reuniones impresas en año n.</t>
  </si>
  <si>
    <t>No. de reuniones de unificación de criterios realizadas en año n.</t>
  </si>
  <si>
    <t>No. de reuniones realizadas en año n.</t>
  </si>
  <si>
    <t xml:space="preserve"> 1 Reuníón</t>
  </si>
  <si>
    <t xml:space="preserve">No. de inspecciones realizadas en año n </t>
  </si>
  <si>
    <t>2.1 Servicios del Sistema Inspección mejorado.</t>
  </si>
  <si>
    <t>2.1.1 Realizar visitas de supervisión a la gestión de la inspección del trabajo.</t>
  </si>
  <si>
    <t>2.1.2 Reproducir resultados de las unificaciones de criterio.</t>
  </si>
  <si>
    <t>2.1.3 Realizar talleres de unificaciones de criterio.</t>
  </si>
  <si>
    <t xml:space="preserve">2.1.5 Realizar reunión anual de evaluación de la gestión </t>
  </si>
  <si>
    <t>2.  Dirección de Coordinación de Inspección fortalecida.</t>
  </si>
  <si>
    <t>No. de de Sevidores capacitados en año n</t>
  </si>
  <si>
    <t xml:space="preserve">2.2 Capacitar a servidores de la inspección del trabajo. </t>
  </si>
  <si>
    <t xml:space="preserve">No. de servidores capacitados en año n </t>
  </si>
  <si>
    <t xml:space="preserve">No. de personas capacitadas en año n </t>
  </si>
  <si>
    <t xml:space="preserve">No. de personas entrenadas en año n </t>
  </si>
  <si>
    <t xml:space="preserve">2.3 Promover curso concurso para inspectores </t>
  </si>
  <si>
    <t>No de nuevos inspectores contratados en año n</t>
  </si>
  <si>
    <t>No. de cursos concursos realizados en año n</t>
  </si>
  <si>
    <t>1 Módulo</t>
  </si>
  <si>
    <t>Módulo de Trabajo Infantil  desarrollado en año n</t>
  </si>
  <si>
    <t>No. De funcionarios capacitados en año n</t>
  </si>
  <si>
    <t>No de equipos adquiridos en año n</t>
  </si>
  <si>
    <t>No. de mobiliarios de oficina adquiridos en año n</t>
  </si>
  <si>
    <t>No. de vehículos adquiridos en año n</t>
  </si>
  <si>
    <t xml:space="preserve">1.4 Público atendido </t>
  </si>
  <si>
    <t>2.1.4 Coordinar las reuniones trimestrales de seguimiento a la gestión de las RLT</t>
  </si>
  <si>
    <t>2.5 Revisión de los Protocolos de Inspección</t>
  </si>
  <si>
    <t>2.6 Mobiliarios y equipos informáticos adquiridos</t>
  </si>
  <si>
    <t>2.6.1 Adquirir equipos informáticos</t>
  </si>
  <si>
    <t>2.6.2  Adquirir Mobiliarios de oficina</t>
  </si>
  <si>
    <t>2.6.4 Solicitar la compra de equipos de generación eléctrica para las RLT</t>
  </si>
  <si>
    <t>6, 800</t>
  </si>
  <si>
    <t>3 reuniones</t>
  </si>
  <si>
    <t>160  Personas (5 cursos)</t>
  </si>
  <si>
    <t xml:space="preserve"> 160 Personas(2 cursos)</t>
  </si>
  <si>
    <t xml:space="preserve"> 160  Personas (2 cursos)</t>
  </si>
  <si>
    <t>160 Personas (3 cursos)</t>
  </si>
  <si>
    <t xml:space="preserve"> 160  Personas  (2 cursos)</t>
  </si>
  <si>
    <t>6 Vehículos</t>
  </si>
  <si>
    <t xml:space="preserve"> 160 Laptops para los inspectores de trabajo </t>
  </si>
  <si>
    <t xml:space="preserve">No. de equipos eléctricos adquiridos en año </t>
  </si>
  <si>
    <t>No. reuniones de unificación de criterios del servicio de inspección.</t>
  </si>
  <si>
    <t>40 Visitas</t>
  </si>
  <si>
    <t>1 Concurso</t>
  </si>
  <si>
    <t>203 personas</t>
  </si>
  <si>
    <t>No. de persona atendidas en año n</t>
  </si>
  <si>
    <t>1. Trabajadores y empleadores con servicio de Inspección ofrecido en tiempo oportuno y  de calidad</t>
  </si>
  <si>
    <t xml:space="preserve">  3 Reuniones</t>
  </si>
  <si>
    <t>6 Reuniones</t>
  </si>
  <si>
    <t>100 Inspectores</t>
  </si>
  <si>
    <t>No de inspectores capacitados en año n</t>
  </si>
  <si>
    <t>DCSI y RRHH</t>
  </si>
  <si>
    <t>Inspeccion, DGT, Mediacion, trabajo infantil Asistencia Judicial.</t>
  </si>
  <si>
    <t>No. de reuniòn realizadas en año n</t>
  </si>
  <si>
    <t>160 servisores</t>
  </si>
  <si>
    <t>100 Personas</t>
  </si>
  <si>
    <t xml:space="preserve">2.4.2 Solicitar desarrollo módulo de Trabajo Infantil en el Sistema Electrònico de Manejo de Casos  </t>
  </si>
  <si>
    <t>2.4.1 Capacitar a  los nuevos inspectores en el Nuevo Sistema Electrónico de Manejo de Casos</t>
  </si>
  <si>
    <t>2.5.1 Solicitar la elaboración de Protocolos de coordinación con las instituciones y organismos relacionados con el MT (Mirex, Migracion, TSS, Mineria, Impuestos Internos, Procuraduria).</t>
  </si>
  <si>
    <t>6 Sillas (4Sillones ejecutivos y 2 sillas de visitas)</t>
  </si>
  <si>
    <t xml:space="preserve">Inspecciòn/DAF  </t>
  </si>
  <si>
    <t>12 equipos</t>
  </si>
  <si>
    <t>DTIC/DAF/
Inspecciòn</t>
  </si>
  <si>
    <t>Inspecciòn/ DAF</t>
  </si>
  <si>
    <t>Programa de capacitaciòn diseñado en año n</t>
  </si>
  <si>
    <t>1 Programa</t>
  </si>
  <si>
    <t>2.2.1.1 Capacitar los servidores en  redacción de informes técnicos.</t>
  </si>
  <si>
    <t xml:space="preserve">2.2.1.7 Socializar el Sistema de normas laborales, con los actores internos y externos </t>
  </si>
  <si>
    <t xml:space="preserve">2.3.1  Contratar  nuevos inspectores </t>
  </si>
  <si>
    <t xml:space="preserve">No. de equipos informticos y mobiliarios adquiridos en añon </t>
  </si>
  <si>
    <t>166 equipos y mobiliarios</t>
  </si>
  <si>
    <t>2.4 Entrenamiento del personal en el Nuevo Sistema Electrónico de Manejo de casos</t>
  </si>
  <si>
    <t>2.6.3 Solicitar compra de vehículos  para la disponibiulidad de las inspecciones en las RLT</t>
  </si>
  <si>
    <t>2.2.1.2 Capacitar al personal en prevención de  accidente de trabajo</t>
  </si>
  <si>
    <t>2.2.1.3 Capacitar el personal en técnica de investigación y Seguridad y salud .</t>
  </si>
  <si>
    <t xml:space="preserve">2.2.1 Diseñar un programa de formación permanente que permita actualizar los conocimientos de los inspectores. </t>
  </si>
  <si>
    <t>2.2.1.4  Capacitar el personal en Ética del inspector y del Servidor Público</t>
  </si>
  <si>
    <t>2.2.2 Solicitar el entrenamientos en sistemas informáticos (Sirla, semc-file-master-siscone,  siscore, ofic, entre otros)</t>
  </si>
  <si>
    <t xml:space="preserve">2.2.3 Capacitar a los funcionarios responsables del Sistema de inspección en el idioma Creole </t>
  </si>
  <si>
    <t xml:space="preserve">Objetivos Estratégicos:
</t>
  </si>
  <si>
    <t>Dirección General de Trabajo</t>
  </si>
  <si>
    <t>Resultados Esperados:</t>
  </si>
  <si>
    <t>Metas</t>
  </si>
  <si>
    <t>1.1 Registro de nuevos Trabajadores y Empleadores en el MT y la TSS Incrementado.</t>
  </si>
  <si>
    <t xml:space="preserve">No. de trabajadores registrados en el MT y  TSS en año n. </t>
  </si>
  <si>
    <t>50,000 trabajadores registrados en el MT y TSS</t>
  </si>
  <si>
    <t>DGT</t>
  </si>
  <si>
    <t>1.1.1 Verificar el registro de trabajadores y empleadores  en el MT</t>
  </si>
  <si>
    <t xml:space="preserve">No. de trabajadores y empleadores registrados en el MT  en año n. </t>
  </si>
  <si>
    <t>50,000 trabajadores registrados en el MT</t>
  </si>
  <si>
    <t>1.1.2 Verificar el registro de trabajadores y empleadores en  TSS</t>
  </si>
  <si>
    <t>No. de trabajadores y empleadores registrados en TSS en año n</t>
  </si>
  <si>
    <t>50,000 trabajadores registrados en TSS</t>
  </si>
  <si>
    <t>1.2 Elaborar Protocolos de comunicación e información con las instituciones y organismos relacionados con el MT (Mirex, Migración, TSS, Minería, Impuestos Internos, Procuraduría General de la República).</t>
  </si>
  <si>
    <t>No. de Protocolos de comunicación e información elaborado en año n</t>
  </si>
  <si>
    <t>DGT / Inspeccion</t>
  </si>
  <si>
    <t>1.3 Incrementar el número de empresas y establecimientos registrados en el SIRLA</t>
  </si>
  <si>
    <t>No. de Empresas y Establecimientos registrados en año n</t>
  </si>
  <si>
    <t>DGT / DTIC</t>
  </si>
  <si>
    <t xml:space="preserve">1.3.1 Verificar  registro de nuevas empresas. </t>
  </si>
  <si>
    <t>No. de empresas registradas en el SIRLA en año n</t>
  </si>
  <si>
    <t>30,000 empresas registradas</t>
  </si>
  <si>
    <t xml:space="preserve">1.3.2 Verificar  registro de nuevos establecimientos </t>
  </si>
  <si>
    <t>No. de establecimientos registrados en año n</t>
  </si>
  <si>
    <t>45,000 establecimientos registrados</t>
  </si>
  <si>
    <t>1.3.3 Automatización de los Servicios laborales en SISCERT</t>
  </si>
  <si>
    <t xml:space="preserve">No. de servicios de acciones laborales automatizados en año n </t>
  </si>
  <si>
    <t>2 servicios automatizados (Correspondencias y Sindicato)</t>
  </si>
  <si>
    <t>DGT/DTIC</t>
  </si>
  <si>
    <t>1.3.4 Desarrollo de Sistema de sindicatos</t>
  </si>
  <si>
    <t>Sistema de Sindicato diseñado en año n</t>
  </si>
  <si>
    <t xml:space="preserve"> 1 Sistema</t>
  </si>
  <si>
    <t>DGT/TI</t>
  </si>
  <si>
    <t>1.3.5 Digitalización de documentos de archivo acciones laborales (Furgones y DGT)</t>
  </si>
  <si>
    <t>No. de  documentos digitalizados e indexados en año n</t>
  </si>
  <si>
    <t>1,000,000 de documentos digitalizados e indexados</t>
  </si>
  <si>
    <t>1.4. Organizar Archivo físico DGT y RLT</t>
  </si>
  <si>
    <t>No. de archivos organizados en año n</t>
  </si>
  <si>
    <t>9 Archivos organizados en año n</t>
  </si>
  <si>
    <t>DGT/ARCHIVO CENTRAL</t>
  </si>
  <si>
    <t>1.4.1 Contratar consultoría organización archivos.</t>
  </si>
  <si>
    <t>consultor contratado en año n</t>
  </si>
  <si>
    <t xml:space="preserve">1 consultor </t>
  </si>
  <si>
    <t>1.4.2 Readecuación Archivo de DGT (iluminación , remozamientos de pisos )</t>
  </si>
  <si>
    <t>Archivo de la DGT readecuado en año n</t>
  </si>
  <si>
    <t>1Readecuación</t>
  </si>
  <si>
    <t>1.4.3 Realizar diagnóstico de la situación actual de los archivos SEDE y RLT.</t>
  </si>
  <si>
    <t>Diagnóstico realizado en año n</t>
  </si>
  <si>
    <t xml:space="preserve">1 Diagnóstico de 40 RLT. y la SEDE </t>
  </si>
  <si>
    <t>1.4.4 Realizar Piloto organización de archivos en RLT. y SEDE</t>
  </si>
  <si>
    <t>No. de Pilotos de archivo en la RLT y sede realizados en año n</t>
  </si>
  <si>
    <t xml:space="preserve">1 piloto </t>
  </si>
  <si>
    <t>DIRECCION DE PLANIFICACION</t>
  </si>
  <si>
    <t>1.4.5  Elaboración de manual de los sistemas SIRLA, SISCONE, SISCOR, SISCERT</t>
  </si>
  <si>
    <t>No. de manuales de usuario y administración elaborado en año n</t>
  </si>
  <si>
    <t>4 Manuales</t>
  </si>
  <si>
    <t xml:space="preserve">1.4.6 Elaboración de Instructivos de procedimiento de registros formularios DGT-2, DGT-5, DGT-11 en SIRLA </t>
  </si>
  <si>
    <t>No. de instructuvos de procedimiento de eleborado en año n</t>
  </si>
  <si>
    <t xml:space="preserve"> 3 instructivos</t>
  </si>
  <si>
    <t>DTIC /DGT</t>
  </si>
  <si>
    <t>1.5 Automatización de los servicios laborales bajo ventanilla única institucional</t>
  </si>
  <si>
    <t>No. de servicios de DGT automatizado en año n</t>
  </si>
  <si>
    <t>15 Servicios</t>
  </si>
  <si>
    <t xml:space="preserve">1.5.1. Módulo de certificaciones laborales implementado </t>
  </si>
  <si>
    <t xml:space="preserve">Un módulo emplementado en año n </t>
  </si>
  <si>
    <t>Un módulo</t>
  </si>
  <si>
    <t>1.6 Instalación Sistema de Registro de Migración Laboral interinstitucional.</t>
  </si>
  <si>
    <t>Sistema de Registro de Migracion Laboral diseñado en año n.</t>
  </si>
  <si>
    <t xml:space="preserve">1 Sistema </t>
  </si>
  <si>
    <t>1.6.1 Diseñar  Sistema de Registro de Migracion Laboral.</t>
  </si>
  <si>
    <t>Sistema de Registro de Migración Laboral desarrollado en año n.</t>
  </si>
  <si>
    <t xml:space="preserve">1.6.2 Desarrollar  Sistema de Registro de Migracion Laboral. </t>
  </si>
  <si>
    <t>Sistema de Registro de Migración Laboral instalado en año n.</t>
  </si>
  <si>
    <t>1.6.3. Interconexión e integración de Sistema de Registro de Migracion Laboral con otras Instituciones.</t>
  </si>
  <si>
    <t>Sistema de Registro de Migracion Laboral  interconectado en año n.</t>
  </si>
  <si>
    <t>DGT/DTI</t>
  </si>
  <si>
    <t>1.7 Desarrollo firma digital.</t>
  </si>
  <si>
    <t>No. de Firmas digitales desarrollada en año n</t>
  </si>
  <si>
    <t xml:space="preserve">Una firma </t>
  </si>
  <si>
    <t>1.7.1  Actualizar Sistema automatizado de correspondencia (SISCOR Y SISCONE).</t>
  </si>
  <si>
    <t>No. de RLT con sistema de correspondencia automatizado en año n</t>
  </si>
  <si>
    <t xml:space="preserve">32 RLT </t>
  </si>
  <si>
    <t xml:space="preserve">1.7.2 Actualización de la Administración del SIRLA (Comprobación Planilla, reportes, corrección DGT) </t>
  </si>
  <si>
    <t xml:space="preserve">Módulo de Administración SIRLA Actualizado en año n </t>
  </si>
  <si>
    <t>1.7.3 Actualización de Sistema File Master</t>
  </si>
  <si>
    <t>Sistema File Master actualizado en año n</t>
  </si>
  <si>
    <t>Un sistema</t>
  </si>
  <si>
    <t>1.7.4 Actualizar el Sistema de Registro Sindical</t>
  </si>
  <si>
    <t>Sistema de Registro sindical actualizado en año n</t>
  </si>
  <si>
    <t>DGT/DTI/DC</t>
  </si>
  <si>
    <t>1.7.4.1 Elaborar manuales y guías</t>
  </si>
  <si>
    <t>No. de manuales y guias elaborados en año n</t>
  </si>
  <si>
    <t>Un manual</t>
  </si>
  <si>
    <t>1.8 Capacitar el personal de la DGT</t>
  </si>
  <si>
    <t>DGT/RRHH</t>
  </si>
  <si>
    <t>1.8.1Capacitar el personal en servicio al usuario</t>
  </si>
  <si>
    <t>No. de personas capacitadas en año n</t>
  </si>
  <si>
    <t>90 Personas (3 cursos)</t>
  </si>
  <si>
    <t>1.8.2 Capacitar el personal de Migración Laboral</t>
  </si>
  <si>
    <t>No. de técnicos capacitados en año n</t>
  </si>
  <si>
    <t>100 Técnicos</t>
  </si>
  <si>
    <t>1.8.3 Capacitar sobre seguridad social</t>
  </si>
  <si>
    <t xml:space="preserve">40 personas </t>
  </si>
  <si>
    <t>1.8.4  Entrenar al  personal de la DGT en los sistemas informáticos (SIRLA,SEMC, FILEMASTER, SISCONE, SISTEMA DE CORRESPONDENCIA)</t>
  </si>
  <si>
    <t>No. de personas entrenadas en los sistemas informáticos en año n</t>
  </si>
  <si>
    <t xml:space="preserve">120 Personas </t>
  </si>
  <si>
    <t>1.8.5. Capacitar el personal de DGT y RLT seleccionadas en organización de Archivos</t>
  </si>
  <si>
    <t xml:space="preserve">1.8.6 Capacitar el personal de la DGT en Comunicación Efectiva y Trabajo en Equipo. </t>
  </si>
  <si>
    <t xml:space="preserve">35 personas </t>
  </si>
  <si>
    <t xml:space="preserve">1.8.7 Capacitar el personal de la DGT en Gestión de Emociones. </t>
  </si>
  <si>
    <t>1.8.8 Contratación de personal.( 3 técnicos , 3 personal adm. 2 personas de recepción y 4 digitadores, 1 tecnifo en estadígrafo, gestor de proyector un chofer y 1 mensajero).</t>
  </si>
  <si>
    <t>No. de Personas contratadas en año n</t>
  </si>
  <si>
    <t>20 personas</t>
  </si>
  <si>
    <t xml:space="preserve">1.9 Adquirir Mobiliarios y equipos de oficinas </t>
  </si>
  <si>
    <t>DAF</t>
  </si>
  <si>
    <t>1.9.1 Adquisición de Aires acondicionados para las RLT</t>
  </si>
  <si>
    <t>No. de aires acondicionados adquiridos en año n</t>
  </si>
  <si>
    <t>32 aires acondicionados adquiridos</t>
  </si>
  <si>
    <t>No de mobliarios y equipos adquiridos en año n</t>
  </si>
  <si>
    <t>150 mobiliarios adquiridos (escritorios, sillones ejecutivos, sillones secretariales, archivos, entre otros)</t>
  </si>
  <si>
    <t>1.9.3 Adquirir mobiliarios, equipos y herramientas para archivar.</t>
  </si>
  <si>
    <t>No. de mobiliarios y equipos de archivo adquiridos  en año n</t>
  </si>
  <si>
    <t>30 anaqueles; 20,000 cajas; 30,000 folders; 100 rollos de hilo; 100 cajas de mascarillas; 100 cajas de guantes; 150 cintas adhesivas</t>
  </si>
  <si>
    <t>1.9.4 Solicitar la adquisición de mobiliarios de oficina para Depto. Acciones Laborales</t>
  </si>
  <si>
    <t>No. de mobiliarios adquiridos en año n</t>
  </si>
  <si>
    <t>5 mobiliarios adquiridos (escritorios, sillones ejecutivos, archivos)</t>
  </si>
  <si>
    <t>1.9.5 Solicitar la compra de equipos informáticos para Depto. Acciones Laborales</t>
  </si>
  <si>
    <t>No. de equipos informáticos adquiridos en año n</t>
  </si>
  <si>
    <t>50 equipos informáticos adquiridos (computadoras, impresoras, escaners)</t>
  </si>
  <si>
    <t xml:space="preserve">1.9.6 Solicitar la compra de  vehículos para la Sede (DGT) </t>
  </si>
  <si>
    <t>No. de vehículos adquiridos</t>
  </si>
  <si>
    <t>Un vehículos</t>
  </si>
  <si>
    <t>1.9.7 Solicitar la compra de vehiculos para las 12 Representaciones Locales de Trabajo</t>
  </si>
  <si>
    <t>No. de vehiculos adquiridos</t>
  </si>
  <si>
    <t>12 vehiculos</t>
  </si>
  <si>
    <t>1.10 Diseño de campaña publicitaria en medios</t>
  </si>
  <si>
    <t>Campaña publicitaria  diseñada en medios</t>
  </si>
  <si>
    <t xml:space="preserve">1.10.1 Publicidad pagada en medios </t>
  </si>
  <si>
    <t>Servicios laborales digitalizados en año n</t>
  </si>
  <si>
    <t>2 Certificación de Cumplimiento de la normativa laboral en sectores productivos  en el marco de trabajo decente implementado.</t>
  </si>
  <si>
    <t xml:space="preserve">No. certificaciones de cumplimiento emitidas </t>
  </si>
  <si>
    <t>1,500 certificaciones emitidas</t>
  </si>
  <si>
    <t>2.1 Diseñar certificación de Trabajo Decente (Sello de Calidad)</t>
  </si>
  <si>
    <t>No. de certificaciones diseñadas en año n</t>
  </si>
  <si>
    <t>01 certificación diseñada</t>
  </si>
  <si>
    <t>2.2 Desarrollar certificación de Trabajo Decente (Sello de Calidad)</t>
  </si>
  <si>
    <t>No. de certificaciones desarrolladas en año n</t>
  </si>
  <si>
    <t>01 certificación desarrollada</t>
  </si>
  <si>
    <t>x</t>
  </si>
  <si>
    <t>2.3. Certificar empresas por cumplimiento de normativa laboral en el marco del trabajo decente</t>
  </si>
  <si>
    <t>No. de empresas certificadas en el marco de trabajo decente en año n.</t>
  </si>
  <si>
    <t xml:space="preserve">500 empresas certificadas
</t>
  </si>
  <si>
    <t>No. de campañas realizadas en año n</t>
  </si>
  <si>
    <t>No. de convenios interinstitucionales firmados</t>
  </si>
  <si>
    <t>Un convenio firmado</t>
  </si>
  <si>
    <t>Un programa</t>
  </si>
  <si>
    <t>Plan Operativo Anual 2025</t>
  </si>
  <si>
    <t>Comité Nacional de Salarios</t>
  </si>
  <si>
    <t>Resultado Esperado:</t>
  </si>
  <si>
    <t>1. Trabajadores y Empleadores disponen de Comité Nacional de Salarios fortalecido.</t>
  </si>
  <si>
    <t xml:space="preserve">1.1 Capacitación del  Personal </t>
  </si>
  <si>
    <t xml:space="preserve">6 personas </t>
  </si>
  <si>
    <t>CNS-RRHH</t>
  </si>
  <si>
    <t xml:space="preserve">1.1.1 Capacitar al personal del CNS en materia de Resolución de Conflictos.  </t>
  </si>
  <si>
    <t xml:space="preserve">4 Personas </t>
  </si>
  <si>
    <t>1.1.2 Capacitar el personal en Microsoft Excel.</t>
  </si>
  <si>
    <t>1.1.3 Capacitar el Personal en Seguridad Social.</t>
  </si>
  <si>
    <t xml:space="preserve">1.2 Adquisición de  equipos informático  y mobiliarios </t>
  </si>
  <si>
    <t>No. de equipos y mobiliarios adquiridos en año n</t>
  </si>
  <si>
    <t xml:space="preserve">18 Equipos </t>
  </si>
  <si>
    <t>CNS-DAF-Tecnología</t>
  </si>
  <si>
    <t>1.2.1 Adquirir equipos informáticos para la oficina.</t>
  </si>
  <si>
    <t>No. Equipos informáticos adquiridos en año n</t>
  </si>
  <si>
    <t>1.2.2 Adquirir  mobiliarios de oficina</t>
  </si>
  <si>
    <t>No. de Mobiliarios de oficina adquiridos en año n</t>
  </si>
  <si>
    <t>7 Mobiliarios
(2 Escritorio, 3 Archivos  de 3 gavetas,  2 sillas ejecutivas)</t>
  </si>
  <si>
    <t>CNS-DAF</t>
  </si>
  <si>
    <t>1.3 Solicitar la compra de Televisor</t>
  </si>
  <si>
    <t xml:space="preserve"> TV adquirido en año n</t>
  </si>
  <si>
    <t>1 Televisión</t>
  </si>
  <si>
    <t>1.4  Adquirir equipos de transporte.</t>
  </si>
  <si>
    <t>No. de equipos de transporte adquiridos en año n</t>
  </si>
  <si>
    <t>2 Equipos</t>
  </si>
  <si>
    <t>1.4.1 Solicitar compra de Motocicleta</t>
  </si>
  <si>
    <t>Motocicleta adquirida en año n</t>
  </si>
  <si>
    <t>1 Motocicleta adquirida</t>
  </si>
  <si>
    <t>1.4.2 Solicitar compra de vehículo</t>
  </si>
  <si>
    <t>No. de vehículos  solicitados en año n</t>
  </si>
  <si>
    <t>1 vehículo</t>
  </si>
  <si>
    <t>1.5 Contratación de Recursos Humanos Especializados</t>
  </si>
  <si>
    <t>No. de RRHH especializados contratados en año n</t>
  </si>
  <si>
    <t>1 Personas ( Un Economista  )</t>
  </si>
  <si>
    <t>RRHH- CNS</t>
  </si>
  <si>
    <t>1.5.1 Solicitar la contratación de un economista</t>
  </si>
  <si>
    <t>No. de personas contratadas en año n</t>
  </si>
  <si>
    <t>RRHH- DAF</t>
  </si>
  <si>
    <t>1.5.1.1 Analizar informes sobre el comportamiento del Indice de Precios al Consumidor (IPC).</t>
  </si>
  <si>
    <t>No. de informes analizados en año n</t>
  </si>
  <si>
    <t xml:space="preserve">4 Informes </t>
  </si>
  <si>
    <t>CNS</t>
  </si>
  <si>
    <t>1.5.1.2 Realizar Estudio Económico sobre  el comportamiento  de los salarios minimos en  Rep. Dom.</t>
  </si>
  <si>
    <t>No. de estudios realizados en año n</t>
  </si>
  <si>
    <t xml:space="preserve"> 1 Estudio </t>
  </si>
  <si>
    <t xml:space="preserve">1.6 Solicitar readecuación de salario para el personal del CNS </t>
  </si>
  <si>
    <t>No, de personas con reajuste salarial en año n</t>
  </si>
  <si>
    <t xml:space="preserve">10 Personas </t>
  </si>
  <si>
    <t>CNS-RH-DAF</t>
  </si>
  <si>
    <t>1.7 Solicitar readecuación de  dietas por rama de actividades económicas   del Comité Nacional de Salarios</t>
  </si>
  <si>
    <t xml:space="preserve">No. Personas con aumento de dietas por rama de actividades en año n </t>
  </si>
  <si>
    <t xml:space="preserve">6 Personas </t>
  </si>
  <si>
    <t>1.7.1Aumentar dietas a miembro permanente del CNS</t>
  </si>
  <si>
    <t>No. de miembros permantes beneficados con readecuación de dieta en año n</t>
  </si>
  <si>
    <t xml:space="preserve">1 Miembro </t>
  </si>
  <si>
    <t>1.7.2 Aumentar dietas al sector sindical</t>
  </si>
  <si>
    <t>No. de representantes de los trabajadores beneficados con readecuación de dieta en año n</t>
  </si>
  <si>
    <t xml:space="preserve">5 Representates </t>
  </si>
  <si>
    <t>CNS-RRHH-DAF</t>
  </si>
  <si>
    <t>2.  Trabajadores disponen de Salarios Minimos Nacional actualizados por rama de actividad económica.</t>
  </si>
  <si>
    <t>No. de tarifas de salarios minimos actualizadas en año n</t>
  </si>
  <si>
    <t>4 Tarifas actualzadas</t>
  </si>
  <si>
    <t>2.1 Convocar a los actores laborales</t>
  </si>
  <si>
    <t>No. de convocatorias realizadas en año n</t>
  </si>
  <si>
    <t xml:space="preserve">12 convocatorias </t>
  </si>
  <si>
    <t xml:space="preserve">2.2 Realizar sesiones tripartitas con los actores laborales  y miembros permanentes del CNS </t>
  </si>
  <si>
    <t>No. de sesiones realizadas en año n</t>
  </si>
  <si>
    <t xml:space="preserve">20 Sesiones </t>
  </si>
  <si>
    <t>CNS- DAF</t>
  </si>
  <si>
    <t>2.3 Revisar las Tarifas de Salarios Mínimos.</t>
  </si>
  <si>
    <t>No. de tarifas revisadas en año n</t>
  </si>
  <si>
    <t xml:space="preserve">4  Tarifas </t>
  </si>
  <si>
    <t>No. de ejemplares impresos en año n</t>
  </si>
  <si>
    <t xml:space="preserve">1500 Ejemplares </t>
  </si>
  <si>
    <t>3.  Divulgar oportunamente las Resoluciones de Salarios Mínimos del CNS</t>
  </si>
  <si>
    <t>No. de Resoluciones de salario publicadas a tiempo oportuno en año n</t>
  </si>
  <si>
    <t xml:space="preserve">4 Publicaciones </t>
  </si>
  <si>
    <t>CNS- DC.- DAF</t>
  </si>
  <si>
    <t xml:space="preserve">3.1Publicar las Resoluciones de Salarios Mínimos en periódicos de circulación nacional                          </t>
  </si>
  <si>
    <t>No. de  Resoluciones de Salarios Minimos publicadas a tiempo en año n</t>
  </si>
  <si>
    <t>CNS-DC-DAF</t>
  </si>
  <si>
    <t xml:space="preserve">3.2 Publicar las Resoluciones de Salarios Mínimos en el portal digital del  MT                        </t>
  </si>
  <si>
    <t>No. de  Resoluciones de Salarios Mínimos publicadas en año n</t>
  </si>
  <si>
    <t>CNS-OAI</t>
  </si>
  <si>
    <t xml:space="preserve">3.3 Solicitar diseño e impresión brochures sobre información del Salarios Mínimos del sector privado no sectorizado                          </t>
  </si>
  <si>
    <t>No. de brochures impresos en año n</t>
  </si>
  <si>
    <t xml:space="preserve">500 Brochures </t>
  </si>
  <si>
    <t xml:space="preserve"> </t>
  </si>
  <si>
    <t>CNS-Financiero</t>
  </si>
  <si>
    <t xml:space="preserve">3.4 Solicitar diseño y colocación de mini-vallas publicitarias sobre la efectiva aplicación del salario mínimo del sector agrícola                         </t>
  </si>
  <si>
    <t>No. de mini-vallas diseñadas y colocadas en año n</t>
  </si>
  <si>
    <t xml:space="preserve">6 Mini-vallas </t>
  </si>
  <si>
    <t>CNS-DAF-DC</t>
  </si>
  <si>
    <t>Mediación Arbitraje</t>
  </si>
  <si>
    <t>1.1 Solicitar la creación de sala de mediación en Bávaro.</t>
  </si>
  <si>
    <t>Sala de mediación creada en Bávaro  en el año n.</t>
  </si>
  <si>
    <t>1 Sala</t>
  </si>
  <si>
    <t>1.2 Solicitar la creación de sala de mediación en Puerto Plata</t>
  </si>
  <si>
    <t>Sala de mediación creada en Puerto Plata  en el año n.</t>
  </si>
  <si>
    <t>1.3 Readecuación de la sala de mediación de Santiago</t>
  </si>
  <si>
    <t>Sala de mediación readecuada en año n</t>
  </si>
  <si>
    <t>1.4 Readecuación de la sala de mediación de Santo Domingo este y oeste</t>
  </si>
  <si>
    <t>Salas de mediación readecuadas en año n</t>
  </si>
  <si>
    <t>2 Salas</t>
  </si>
  <si>
    <t>1.5 Equipamiento para las oficinas de mediación en las RLT.</t>
  </si>
  <si>
    <t>No. de oficinas de las  RLT equipadas en año n</t>
  </si>
  <si>
    <t>4 RLT(identificar los equipos)</t>
  </si>
  <si>
    <t>No. de trabajadores y empleadores capacitados en año n</t>
  </si>
  <si>
    <t>Mediación y Arb.</t>
  </si>
  <si>
    <t>2.1 Sindicatos de trabajadores y empleadores disponen de programas de capacitación en RAC.</t>
  </si>
  <si>
    <t xml:space="preserve">Un programa de capacitación elaborado en año n </t>
  </si>
  <si>
    <t xml:space="preserve">1 programa </t>
  </si>
  <si>
    <t>Mediación /RRHH</t>
  </si>
  <si>
    <t>2.1.1 Elaboración de manual de capacitación.</t>
  </si>
  <si>
    <t>Manual de capacitación elaborado en año n</t>
  </si>
  <si>
    <t>1 Manual</t>
  </si>
  <si>
    <t>Mediación /DPD/RRHH</t>
  </si>
  <si>
    <t>2.1.2 Realizar encuentros tripartitos sobre la RAC en materia laboral.</t>
  </si>
  <si>
    <t>No. de  encuentros tripartitos sobre RAC realizados en año n</t>
  </si>
  <si>
    <t>2 Encuentros</t>
  </si>
  <si>
    <t>2.1.3.Capacitar a trabajadores y empleadores en tema de mediación</t>
  </si>
  <si>
    <t xml:space="preserve">360 peronas </t>
  </si>
  <si>
    <t>2.1.3.1 Capacitar sobre el rol de los sindicatos en las empresas.</t>
  </si>
  <si>
    <t xml:space="preserve">No. de personas capacitadas </t>
  </si>
  <si>
    <t xml:space="preserve">100 personas </t>
  </si>
  <si>
    <t>2.1.3.2 Capacitar a trabajadores y empleadores sobre libertad sindical y negociación colectiva.</t>
  </si>
  <si>
    <t>100 personas</t>
  </si>
  <si>
    <t>2.1.3.3 Capacitar sobre la importancia de la mediación en conflictos laborales.</t>
  </si>
  <si>
    <t xml:space="preserve">2.1.4 Capacitar en sistema informático de mediación para las solicitudes del servicio via electrónica  </t>
  </si>
  <si>
    <t xml:space="preserve">60 personas </t>
  </si>
  <si>
    <t>3.  Sindicatos y Organizaciones de empleadores con prevención  de conflictos económicos y jurídicos que afectan el interés colectivo de los trabajadores.</t>
  </si>
  <si>
    <t>No. de mediaciones concluídas en año n</t>
  </si>
  <si>
    <t>35 Mediaciones</t>
  </si>
  <si>
    <t>3.1 Registrar las solicitudes de las mediaciones</t>
  </si>
  <si>
    <t>No. de solicitudes de mediación registradas en año n</t>
  </si>
  <si>
    <t>60 Solicitudes</t>
  </si>
  <si>
    <t>3.2 Convocar oportunamente las partes en conflicto.</t>
  </si>
  <si>
    <t xml:space="preserve">No. de convocatorias ejecutadas en año n  </t>
  </si>
  <si>
    <t>150 Convocatorias</t>
  </si>
  <si>
    <t>3.3 Celebrar sesiones de mediación.</t>
  </si>
  <si>
    <t>No. Sesiones de mediación realizadas en el año n</t>
  </si>
  <si>
    <t xml:space="preserve">150 sesiones </t>
  </si>
  <si>
    <t>3.4 Aumentar las mediaciones con acuerdos</t>
  </si>
  <si>
    <t>No. de mediaciones en acuerdos alcazadas en año n</t>
  </si>
  <si>
    <t>60%  de mediaciones  con acuerdos</t>
  </si>
  <si>
    <t>3.5 Capacitar al personal de mediación y arbitraje</t>
  </si>
  <si>
    <t>16 personas</t>
  </si>
  <si>
    <t xml:space="preserve">3.5.1 Capacitar  el personal en Resolución Alterna de Conflictos </t>
  </si>
  <si>
    <t xml:space="preserve">No de mediadores capacitados en año n </t>
  </si>
  <si>
    <t>16 Personas</t>
  </si>
  <si>
    <t>3.5.2 Capacitar el personal sobre sindicatos y negociaciones colectivas en RD</t>
  </si>
  <si>
    <t>No. de mediadores capacitados en año n</t>
  </si>
  <si>
    <t>3.5.3 Capacitar el personal en el Software de Mediación (Burocracia cero)</t>
  </si>
  <si>
    <t>3.5.4 Capacitar el personal sobre Manual de Procedimientos de la Dirección Mediación.</t>
  </si>
  <si>
    <t>3.5.5 Capacitar  a los mediadores en arbitraje</t>
  </si>
  <si>
    <t>3.6 Acuerdos  de capacitación interinstitucional para el personal de mediación.</t>
  </si>
  <si>
    <t>No. de acuredos firmados en año n</t>
  </si>
  <si>
    <t>3.6.1 Firmar  acuerdos interinstitucionales de capacitación  con el MAP, INAP e INFOTEP.</t>
  </si>
  <si>
    <t>No. de acuerdos firmados en año n</t>
  </si>
  <si>
    <t>3 Acuerdos</t>
  </si>
  <si>
    <t xml:space="preserve">3.6 . Solcitar asistencia técnica de la OIT para talleres de capacitación. </t>
  </si>
  <si>
    <t>No. de asistencia tecnica realizadas en año n</t>
  </si>
  <si>
    <t>1 asistencias</t>
  </si>
  <si>
    <t>3.7 Solicitar la contratación de personal en mediación y arbitraje</t>
  </si>
  <si>
    <t>No. de personas contratadas  en año n</t>
  </si>
  <si>
    <t>1 Persona</t>
  </si>
  <si>
    <t>3.8 Adquirir  mobiliarios de oficinas</t>
  </si>
  <si>
    <t xml:space="preserve">No. de mobiliarios de oficinas adquiridos en año n </t>
  </si>
  <si>
    <t>3.9 Adquirir equipos informáticos</t>
  </si>
  <si>
    <t xml:space="preserve"> 20 Equipos (10  computadoras y 10 impresoras, laser) </t>
  </si>
  <si>
    <t>3.10 Sistema de manejo de casos de Mediación y Arbitraje implementado.</t>
  </si>
  <si>
    <t>Sistema de manejo de caso implementados en año n</t>
  </si>
  <si>
    <t>1 Sistema</t>
  </si>
  <si>
    <t>3.10.1 Diseñar el Sistema de Manejo de caso de Mediación  y Arbitraje</t>
  </si>
  <si>
    <t>Sistema de manejo de caso diseñado en año n</t>
  </si>
  <si>
    <t>3.10.2 Desarrollar interfases con sistema de información institucional</t>
  </si>
  <si>
    <t>Interfases desarrolladas en año n</t>
  </si>
  <si>
    <t>Interfases desarrollada</t>
  </si>
  <si>
    <t>3.10.3 Socializar el sistema de manejo de casos con los actores laborales.</t>
  </si>
  <si>
    <t>Sistema socializado en año n</t>
  </si>
  <si>
    <t>1Sistema socializado</t>
  </si>
  <si>
    <t xml:space="preserve">3.11 Fortalecimiento  de la Escuela de mediadores en la sede Central </t>
  </si>
  <si>
    <t>Escuela de mediadores fortalecida en año n</t>
  </si>
  <si>
    <t>1 Escuela</t>
  </si>
  <si>
    <t>3.11.1 Habilitar espacio para la Escuela de Mediadores</t>
  </si>
  <si>
    <t>Escuela de mediadores instalada  en año n</t>
  </si>
  <si>
    <t>3.11.2 Equipar escuela de mediadores</t>
  </si>
  <si>
    <t>No. de equipos adquiridos en año n</t>
  </si>
  <si>
    <t>12 Equipos.</t>
  </si>
  <si>
    <t xml:space="preserve">3.11.3 Solicitar nombramiento de personal </t>
  </si>
  <si>
    <t xml:space="preserve">No. de personal nombradas en año n </t>
  </si>
  <si>
    <t>3.11.4 Diseño de currícula</t>
  </si>
  <si>
    <t>Resultado Esperado</t>
  </si>
  <si>
    <t>DAJ</t>
  </si>
  <si>
    <t>1.1.1 Gestionar nuevos expedientes ante los juzgados de trabajo.</t>
  </si>
  <si>
    <t>No. de  expedientes nuevos gestionados en año n</t>
  </si>
  <si>
    <t>2400 Expedientes</t>
  </si>
  <si>
    <t>X</t>
  </si>
  <si>
    <t xml:space="preserve">1.1.2 Gestionar  resultados de expedientes ante los Juzgados de Trabajo. </t>
  </si>
  <si>
    <t>No. resultados  de expedientes gestionados en año n</t>
  </si>
  <si>
    <t>2000 Expedientes</t>
  </si>
  <si>
    <t>1.1.3 Realizar visitas a las RLT.</t>
  </si>
  <si>
    <t>No. de visitas realizadas en año n.</t>
  </si>
  <si>
    <t xml:space="preserve">30 Visistas </t>
  </si>
  <si>
    <t>1.1.4 Realizar reuniones de unificación de criterios</t>
  </si>
  <si>
    <t>No. de reuniones para unificar criterio realizadas en año n</t>
  </si>
  <si>
    <t>2 Reuniones</t>
  </si>
  <si>
    <t>1.1.5 Realizar campaña de conocimiento del servicio de Asistencia Judicial</t>
  </si>
  <si>
    <t>No. de guias distribuidas en año.</t>
  </si>
  <si>
    <t>12,000 Ejemplares</t>
  </si>
  <si>
    <t>1.1.6.Capacitar al personal de Asistencia Judicial.</t>
  </si>
  <si>
    <t>No. de personas capacitadas en año n.</t>
  </si>
  <si>
    <t xml:space="preserve">50 personas </t>
  </si>
  <si>
    <t>DAJ/RRHH</t>
  </si>
  <si>
    <t>1.1.6.1 Capacitar  a los abogados  del Asistencia Judicial  en Derecho Constitucional del Trabajo</t>
  </si>
  <si>
    <t>No. de personas capacitadas en año .</t>
  </si>
  <si>
    <t>1.1.7 Solicitar nombramiento de nuevo personal</t>
  </si>
  <si>
    <t>No. de personas solicitadas en año n</t>
  </si>
  <si>
    <t xml:space="preserve">68 personas
</t>
  </si>
  <si>
    <t xml:space="preserve">1.1.7.1 Contratar personal </t>
  </si>
  <si>
    <t>50 personas
(15 Paralegales para cubrir las 40 RLT que no tienen. 35 abogados )</t>
  </si>
  <si>
    <t>1.1.7.2 Contratar Alguaciles</t>
  </si>
  <si>
    <t>No. Alguaciles contratados  en año n</t>
  </si>
  <si>
    <t xml:space="preserve">18 Alguaciles </t>
  </si>
  <si>
    <t>1.1.8 Desarrollo nuevo Sistema de Manejo de Caso</t>
  </si>
  <si>
    <t>Sistema de Manejo de caso desarrollado en año n</t>
  </si>
  <si>
    <t>Un sistema informático</t>
  </si>
  <si>
    <t>DAJ/DTIC</t>
  </si>
  <si>
    <t>1.1.9 Solicitar la compra de mobiliarios y equipos informaticos.</t>
  </si>
  <si>
    <t>No. de mobiliarios y equipos adquiridos en año n</t>
  </si>
  <si>
    <t>DAF/DAJ</t>
  </si>
  <si>
    <t>1.1.9.1 Solicitar la compra de equipos informáticos</t>
  </si>
  <si>
    <t>No. de equipos informáticos adquiridos</t>
  </si>
  <si>
    <t xml:space="preserve">(11) computadoras,   1 Datashow,  5 impresoras multifuncional, impresora a color, 1 laptop. </t>
  </si>
  <si>
    <t>DAF/DTIC</t>
  </si>
  <si>
    <t>1.1.9.2  Solicitar la compra  de mobiliario de oficina</t>
  </si>
  <si>
    <t>No. de mobiliarios adquiridos</t>
  </si>
  <si>
    <t xml:space="preserve"> 4- archivos  de 4 gavetas, 12 sillones ejecutivos </t>
  </si>
  <si>
    <t>1.1.9.3 Solicitar la compra un  vehículo</t>
  </si>
  <si>
    <t xml:space="preserve">Un (1) vehículo (camioneta)  </t>
  </si>
  <si>
    <t>1.1.9.4 Solicitar la compra de motocicleta</t>
  </si>
  <si>
    <t xml:space="preserve">Un (1) vehículo (motocicleta)  </t>
  </si>
  <si>
    <t xml:space="preserve"> Plan Operativo Anual 2025</t>
  </si>
  <si>
    <t>1.1Realizar reuniones preparatorias de las empresas a certificarse libre de trabajo infantil.</t>
  </si>
  <si>
    <t>No. de reunoines preparatoria en año n</t>
  </si>
  <si>
    <t>15 Reuniones</t>
  </si>
  <si>
    <t>DPETI</t>
  </si>
  <si>
    <t>1.2 Firmar documento de compromiso con las empresas interesadas en certificarse</t>
  </si>
  <si>
    <t>No. documentos de compromiso de las empresas firmados en año n</t>
  </si>
  <si>
    <t xml:space="preserve">3 Documentos </t>
  </si>
  <si>
    <t>1.3 Sensibilizar a las empresas sobre  la prevención y erradicación de TI</t>
  </si>
  <si>
    <t>No. de empresas sensiblizadas en año n</t>
  </si>
  <si>
    <t>3 Empresas</t>
  </si>
  <si>
    <t>1.4 Capacitar a las empresas que participan en  el procesos de certificación sobre  prevención y erradicación de trabajo infantil  y sus peores formas.</t>
  </si>
  <si>
    <t>No. de empresas capacitadas en el proceso de certificación en año n</t>
  </si>
  <si>
    <t>1.5 Capacitar el personal del MT sobre empresas libre sobre el trabajo infantil.</t>
  </si>
  <si>
    <t>No, de personas capacitadas en año n</t>
  </si>
  <si>
    <t>150 Empleados</t>
  </si>
  <si>
    <t>1.6 Certificación de empresas libre de Trabajo Infantil (acreditación del MT en normas ISO 17,020 y proceso de certificación de empresa libre de TI por parte del MT</t>
  </si>
  <si>
    <t>MT acreditado para certificar empresas libre de trabajo infantil</t>
  </si>
  <si>
    <t>Un acreditación</t>
  </si>
  <si>
    <t>2.1. implementar  Programa de sensibilización  sobre TI a diferentes sectores</t>
  </si>
  <si>
    <t>Programa de sensibilización implementado en año n</t>
  </si>
  <si>
    <t>2.1.2 Sensibilizar   a comunitarios.</t>
  </si>
  <si>
    <t>No. de personas comunitarias  sensibilizadas en año n</t>
  </si>
  <si>
    <t>2,150 personas</t>
  </si>
  <si>
    <t>2.1.3 Sensibilizar a empleadores y trabajadores del Sector Urbano.</t>
  </si>
  <si>
    <t xml:space="preserve">No. empleadores y trabajadores  sensibilizados en año n. </t>
  </si>
  <si>
    <t>1,000 Personas</t>
  </si>
  <si>
    <t>2.1.4 Sensibilizar personal del Ministerio de Trabajo Sobre Trabajo Infantil.</t>
  </si>
  <si>
    <t>No. de empleados del MT sensibilizados en año n</t>
  </si>
  <si>
    <t>40 Empleados</t>
  </si>
  <si>
    <t>2.1.5 Sensibilizar a  integrantes de centros educativos sobre Trabajo Infantil</t>
  </si>
  <si>
    <t>No. de integrantes de Centros educativos sensibilizadas en año n</t>
  </si>
  <si>
    <t>1,500 Integrantes</t>
  </si>
  <si>
    <t>DITI/Despacho/DAF/DRH/DPD</t>
  </si>
  <si>
    <t xml:space="preserve">2.1.6 Sensibilizar a integrantes de agrupaciones  religiosas </t>
  </si>
  <si>
    <t>No. de  integrantes de agrupaciones religiosas sensibilizadas en año n</t>
  </si>
  <si>
    <t>120 Integrantes religiosos</t>
  </si>
  <si>
    <t xml:space="preserve">2.1.7 Sensibilizar empleadores y trabajadores del sector agrícola. </t>
  </si>
  <si>
    <t>No.de empleadores y trabajadores del sector agrícola sensibilizados en año n</t>
  </si>
  <si>
    <t>6,000 personas</t>
  </si>
  <si>
    <t>2.1.8 Sensibilizar intergrantes del sector turismo.</t>
  </si>
  <si>
    <t>No. Integrantes del sector turísmo sensibilizadas en año n</t>
  </si>
  <si>
    <t>120 Integrantes</t>
  </si>
  <si>
    <t xml:space="preserve">2.1.9 Sensibilizar  a los  actores del sistema </t>
  </si>
  <si>
    <t>No. de actores sensibilizados en año n</t>
  </si>
  <si>
    <t xml:space="preserve"> 120 actores </t>
  </si>
  <si>
    <t>2.1.10 Formar multiplicadores sobre Trabajo Infantil y sus Peores Formas.</t>
  </si>
  <si>
    <t>No de multiplicadores formados en año n</t>
  </si>
  <si>
    <t>400 Personas</t>
  </si>
  <si>
    <t xml:space="preserve">2.2 Socialización del Manual de Trabajo Infantil con el Ministerio de la Juventud </t>
  </si>
  <si>
    <t>Manual de Trabajo Infantil socializado en año n</t>
  </si>
  <si>
    <t xml:space="preserve">2.3 Talleres de capacitación  sobre peores formas del Trabajo Infantil </t>
  </si>
  <si>
    <t>No. de personas capacitadas sobre peores formas del Trabajo Infantil  en año n</t>
  </si>
  <si>
    <t>1 cuantas?</t>
  </si>
  <si>
    <t>2.4 Intercambios de experiencias con otros paises en materia  de prevención  y erradicación  de Trabajo Infantil.(pasajes, gastos de bolsillo etc.).</t>
  </si>
  <si>
    <t>Intercambios de experiencias con otros paises realizados en año n</t>
  </si>
  <si>
    <t>1 Intercambio</t>
  </si>
  <si>
    <t>2. 5 Realizar campaña de prevención  de trabajo infantil enfocado en la prevención de embarazo de temprana edad en adolescentes.</t>
  </si>
  <si>
    <t>No. de campañas de prevención realizadas en año n</t>
  </si>
  <si>
    <t xml:space="preserve"> 1 campañas</t>
  </si>
  <si>
    <t>2.5.1 Sensibilizar a los actores laborales sobre la prevención del TI enfocado en la prevención de los embarazos  en adolescentes y uniones  temprana .</t>
  </si>
  <si>
    <t>No. de actores laborales  sensibilizados en año n</t>
  </si>
  <si>
    <t>1,200 Actores laborales</t>
  </si>
  <si>
    <t>3.  Retirada de niños, niñas y adolescentes del Trabajo Infantil.</t>
  </si>
  <si>
    <t>No. de NNA retirados del TI en año n</t>
  </si>
  <si>
    <t>DEPETI/DGE/DAF/Inspecion/RLTS/CDN/CDLS</t>
  </si>
  <si>
    <t>3.1 Realizar intervenciones de detección y retiro de NNA</t>
  </si>
  <si>
    <t>No. de intervenciones  realizadas en el año n</t>
  </si>
  <si>
    <t>36 Intervanciones</t>
  </si>
  <si>
    <t xml:space="preserve">3.1.1 Realizar intervenciones focalizadas en zonas urbanas. </t>
  </si>
  <si>
    <t>No. de Intervenciones realizadas en el año n</t>
  </si>
  <si>
    <t>18 Intervanciones</t>
  </si>
  <si>
    <t>3.1.2  Realizar intervenciones focalizadas en zonas rural.</t>
  </si>
  <si>
    <t>No. de Intervenciones realizadas en año n</t>
  </si>
  <si>
    <t xml:space="preserve">3.1.3 Dar seguimiento a denuncias y retiros de NNA en Trabajo Infantil. </t>
  </si>
  <si>
    <t>No. de informes de seguimiento a NNA retirados TI en año n</t>
  </si>
  <si>
    <t>12 Informes</t>
  </si>
  <si>
    <t>3.1.4 Realizar intervenciones conjuntas con otras instituciones del sistema.</t>
  </si>
  <si>
    <t>No. de intervenciones realizadas en año n</t>
  </si>
  <si>
    <t>2 Operativos</t>
  </si>
  <si>
    <t xml:space="preserve">3.2 Coordinar el seguimiento a NNA retirados del Trabajo Infantil. </t>
  </si>
  <si>
    <t>No. de informes de seguimiento de NNA realizados en año n</t>
  </si>
  <si>
    <t>3.2.1 Realizar encuentros de seguimiento con NNA en edades entre 5 a 17años</t>
  </si>
  <si>
    <t xml:space="preserve">No. de encuentros  de seguimientos realizados  en año n </t>
  </si>
  <si>
    <t>20 Encuentros</t>
  </si>
  <si>
    <t>DEPETI/Despacho/DGT/RLT/CDN/CDLS</t>
  </si>
  <si>
    <t xml:space="preserve">3.2.2 Realizar Jornada con motivo de la conmemoracion del dia mundial contral el Trabajo Infantil(12 junio) </t>
  </si>
  <si>
    <t xml:space="preserve">No de jornadas realizadas en año n. </t>
  </si>
  <si>
    <t xml:space="preserve">1 jornadas </t>
  </si>
  <si>
    <t xml:space="preserve">3.2.3 Sensibilizar personal sobre el abordaje en la intervenciones de los NNA en situación de vulnerabilidad desde la mesa de seguimiento. </t>
  </si>
  <si>
    <t>No. de empleados sensibilizados en año n</t>
  </si>
  <si>
    <t>30 Empleados</t>
  </si>
  <si>
    <t xml:space="preserve">3.2.4 Reuniones de seguimiento con Actores del Sistema </t>
  </si>
  <si>
    <t>No. de reuniones de seguimento realizadas en año n</t>
  </si>
  <si>
    <t xml:space="preserve">20 Reuniones </t>
  </si>
  <si>
    <t xml:space="preserve">3.2.5  Seguimiento a casos detectados de NNA y  familia en situación de vulnerabilidad </t>
  </si>
  <si>
    <t>No. casos detectados de NNA y familia en año n</t>
  </si>
  <si>
    <t>12 Casos</t>
  </si>
  <si>
    <t xml:space="preserve"> 4.  Trabajadores y empleadores en el regimen asalariado dependiente con prevención y erradicación sostenida de Trabajo Infantil.</t>
  </si>
  <si>
    <t>No. de encuentros realizados en año n</t>
  </si>
  <si>
    <t>15 Encuentros</t>
  </si>
  <si>
    <t>4.1 Realizar sesiones de trabajo con el Comité Directivo Nacional (CDN)</t>
  </si>
  <si>
    <t>6 Sesiones</t>
  </si>
  <si>
    <t>4.2 Realizar  reuniones con el Comité Ejecutivo del CDN</t>
  </si>
  <si>
    <t>No. de reuniones realizadas en año n</t>
  </si>
  <si>
    <t>4.3 Realizar  sesiones de trabajo con la mesa Contra el Abuso y la Explotación Sexual Comercial.</t>
  </si>
  <si>
    <t>3 Sesiones</t>
  </si>
  <si>
    <t xml:space="preserve">4.4  Acompañamiento a  los Comités Directivos Locales (CDL)  </t>
  </si>
  <si>
    <t>No. de Acompanamientos a CDL  en año n</t>
  </si>
  <si>
    <t>20 CDL acompanados</t>
  </si>
  <si>
    <t>4.4.1 Capacitar a los Comités Directivos Locales (CDL)</t>
  </si>
  <si>
    <t>No. de CDL capacitados  en año n</t>
  </si>
  <si>
    <t>20 CDL Capacitacitados</t>
  </si>
  <si>
    <t>4.5 Células de vigilancia de prevención y Erradicación sostenida de trabajo infantil y sus peores formas, instaladas y funcionando.</t>
  </si>
  <si>
    <t>No.  Células de Vigilancias Instaladas en año n</t>
  </si>
  <si>
    <t>4 Células de vigilancia</t>
  </si>
  <si>
    <t>4.5.1 Crear Comités o Células de Vigilancia.</t>
  </si>
  <si>
    <t>No. Comités o Células creadas en el año n</t>
  </si>
  <si>
    <t xml:space="preserve">4.5.2 Sensibilizar en el marco de la creación de los Comités o Células de Vigilancia </t>
  </si>
  <si>
    <t>No. Comités o Células sensibilizadas en el año n</t>
  </si>
  <si>
    <t>4.5.3 Acompañar  los Comités o Células de Vigilancias de las RLT</t>
  </si>
  <si>
    <t>No. de encuentros de acompañamientos realizados en  año n</t>
  </si>
  <si>
    <t>4 Encuentros</t>
  </si>
  <si>
    <t>4.6 contratación  de nuevos técnicos para la Dirección de Trabajo Infantil</t>
  </si>
  <si>
    <t>No. de Nuevos tecnicos de Trabajo infantil  contratados en año n</t>
  </si>
  <si>
    <t>23 ( 1 chofer, 1 Mensajero, 21 Coordinadores de TI)</t>
  </si>
  <si>
    <t xml:space="preserve">4.7 Nombramiento de personal de la Red de volutarios del área de psicología, para orientar a las personas en condiciones de vulnerabilidad </t>
  </si>
  <si>
    <t>No. de personal de psicología nombrados en año n</t>
  </si>
  <si>
    <t>300 personas</t>
  </si>
  <si>
    <t xml:space="preserve">4.8 Readecuación de salarios para el personal de la Dirección de Trabajo Infantil.(1 Secretaria, 1 Director, 6 Coordinadores de TI, 1 abogada, 1 Supervisor. </t>
  </si>
  <si>
    <t>No. de personas con readecuación de salarios soliictado en año n</t>
  </si>
  <si>
    <t>10 personas</t>
  </si>
  <si>
    <t>4.9 Equipos Informático  y mobiliarios de oficina</t>
  </si>
  <si>
    <t xml:space="preserve">4.9.1 Dotación de equipos  informático y herramientas de trabajo para los técnicos de la Dirección </t>
  </si>
  <si>
    <t>43 (30 flotas, 4 laptos, 4 computadoras, 1 proyector, Equipos de sonidos (2 Bocinas,  2 Microfonos)). 1 impresora a color, 15 audifonos de call center</t>
  </si>
  <si>
    <t xml:space="preserve">4.9.2 Solicitar mobiliarios  de oficina </t>
  </si>
  <si>
    <t xml:space="preserve"> 1cortinas para oficina, 1 neverita ejecutiva,</t>
  </si>
  <si>
    <t>4.9.3 Solicitar equipos de comunicación</t>
  </si>
  <si>
    <t>No, de equipos adquiridos en año n</t>
  </si>
  <si>
    <t>30 flotas</t>
  </si>
  <si>
    <t>4.9.4 Remodelación de espacio física de la Dirección de Trabajo Infantil</t>
  </si>
  <si>
    <t>Espacio fisico de Dirección de trabajo Infantil solicitado en año n</t>
  </si>
  <si>
    <t>1Remodelación</t>
  </si>
  <si>
    <t>4.10 Capacitación técnica del personal de la Dirección de Prevención y Erradicación del Trabajo Infantil (DPETI)</t>
  </si>
  <si>
    <t xml:space="preserve">No de técnicos capacitados en año n </t>
  </si>
  <si>
    <t xml:space="preserve">20 Técnicos </t>
  </si>
  <si>
    <t>4.10.1 Capacitar al personal en técnicas de investigación</t>
  </si>
  <si>
    <t>No. de técnicos  capacitados en año n</t>
  </si>
  <si>
    <t xml:space="preserve">25 Técnicos </t>
  </si>
  <si>
    <t>4.10.2 Solicitar diplomados  en derecho de NNA con enfoque en prevención y erradicación de TI y peores formas para actores del sistema.</t>
  </si>
  <si>
    <t>No. de participantes capacitados en año n</t>
  </si>
  <si>
    <t>100 Participantes</t>
  </si>
  <si>
    <t>4.10.3 Capacitar personal en manejo de estadisticas.</t>
  </si>
  <si>
    <t xml:space="preserve">3 Técnicos </t>
  </si>
  <si>
    <t>4.11  Sistematizar los procedimientos de la DPETI</t>
  </si>
  <si>
    <t>Manuales elaborados en año n</t>
  </si>
  <si>
    <t>4.11.1 Realizar levantamiento de procedimiento de la DPETI</t>
  </si>
  <si>
    <t xml:space="preserve">No. de  Levantamientos realizados en año n </t>
  </si>
  <si>
    <t>1 Levantamiento</t>
  </si>
  <si>
    <t>4.11.2 Publicar manual de procedimiento</t>
  </si>
  <si>
    <t>Manual publicado en año n</t>
  </si>
  <si>
    <t>1 Publicación</t>
  </si>
  <si>
    <t>4.12 Solicitar vehículo de transporte</t>
  </si>
  <si>
    <t>No. de vehículos solcitados en año n</t>
  </si>
  <si>
    <t>1 Vehículo</t>
  </si>
  <si>
    <t>4.13 Sistema Nacional de Seguimiento y Monitoreo de lucha contra el Trabajo Infantil Instalado y funcionando.</t>
  </si>
  <si>
    <t>Sistema diseñado e implementado en año n</t>
  </si>
  <si>
    <t>4.13.1 Diseñar Sistema</t>
  </si>
  <si>
    <t>Sistema diseñado en año n</t>
  </si>
  <si>
    <t>4.13.2  Implementar Sistema</t>
  </si>
  <si>
    <t>Sistema implementado en año n</t>
  </si>
  <si>
    <t xml:space="preserve">4.13.3   Elaborar manual de funcionamiento del sistema </t>
  </si>
  <si>
    <t>Manual de módulo elaborado en año n</t>
  </si>
  <si>
    <t>4.13.4 Solicitar capacitación al personal sobre el Manual de funcionamiento del Sistema.</t>
  </si>
  <si>
    <t>No. de Personas capacitadas en año n</t>
  </si>
  <si>
    <t>30 Personas</t>
  </si>
  <si>
    <t xml:space="preserve">4.14 Realizar Campamento para los NNA en provincias del país </t>
  </si>
  <si>
    <t xml:space="preserve">No. de Campamento para los NNA realizado </t>
  </si>
  <si>
    <t>10 Campamentos</t>
  </si>
  <si>
    <t>4.15 Impresión de materiales sobre prevención de TI</t>
  </si>
  <si>
    <t>No. de materiales impresos en año n</t>
  </si>
  <si>
    <t xml:space="preserve">41,800 materiales </t>
  </si>
  <si>
    <t>4.15.1 Impresión de brocheres de TI</t>
  </si>
  <si>
    <t>No. de Brochures impresos en año n</t>
  </si>
  <si>
    <t>20,000 Brochures</t>
  </si>
  <si>
    <t>4.15.2 Impresión Brochures con campaña y telefono RLT</t>
  </si>
  <si>
    <t>4.15.3 Impresión Boletin  Rol de los Gobiernos Locales</t>
  </si>
  <si>
    <t>No. de impresiones en año n</t>
  </si>
  <si>
    <t>500 boletines</t>
  </si>
  <si>
    <t>4.15.4 Impresión manual de la juventud</t>
  </si>
  <si>
    <t>No. de manuales impresos en año n</t>
  </si>
  <si>
    <t>100 manuales</t>
  </si>
  <si>
    <t>4.15.5 Impresión Normativa Internacional</t>
  </si>
  <si>
    <t>No. de Normativas impresas en año n</t>
  </si>
  <si>
    <t>100 Normativas</t>
  </si>
  <si>
    <t>4.15.6 Impresión Normativa Nacional</t>
  </si>
  <si>
    <t>4.15.7 Impresión de compendio con: Resolución 10-2023, Decreto 431-22 CDN, Resolución 37-05</t>
  </si>
  <si>
    <t>No. de compendios impresos en año n</t>
  </si>
  <si>
    <t>1000 Compendios</t>
  </si>
  <si>
    <t>Dirección de Tecnologia de la Información y Comunicaciones</t>
  </si>
  <si>
    <t>No. de equipos informáticos actualizados en año n</t>
  </si>
  <si>
    <t>DTIC/DAF</t>
  </si>
  <si>
    <t xml:space="preserve">1.1.Equipos Informáticos y Telefonía actualizados. </t>
  </si>
  <si>
    <t>1,415 Equipos</t>
  </si>
  <si>
    <t>1.1.1  Solicitar la compra de  Computadoras</t>
  </si>
  <si>
    <t>No. Computadoras adquiridas en año n</t>
  </si>
  <si>
    <t>10 Computadoras Escritorio</t>
  </si>
  <si>
    <t>DTIC y DAF</t>
  </si>
  <si>
    <t>18 Computadoras Portátil</t>
  </si>
  <si>
    <t>30 Computadoras MicroFF</t>
  </si>
  <si>
    <t>1.1.2 Realizar la actualización equipos de tenológicos</t>
  </si>
  <si>
    <t>No. de equipos actualizados en año n</t>
  </si>
  <si>
    <t xml:space="preserve"> 8 Memorias para servidores</t>
  </si>
  <si>
    <t>50 Memoria USB 128GB</t>
  </si>
  <si>
    <t>10 Lamparas led para cabeza</t>
  </si>
  <si>
    <t>1 Taladro martillo inalambrico de pared (profesional)</t>
  </si>
  <si>
    <t>10 Kit Reparacion de PC profesional</t>
  </si>
  <si>
    <t>50 Memoria de 8GB PC4</t>
  </si>
  <si>
    <t>150 Mouse USB</t>
  </si>
  <si>
    <t>10 Adaptador SSD M2 a USB</t>
  </si>
  <si>
    <t>15 Fuentes Genericas De Laptop</t>
  </si>
  <si>
    <t>8 Radios Largo alcance</t>
  </si>
  <si>
    <t>10 Discos SSD 1TB , M2</t>
  </si>
  <si>
    <t>30 Discos SSD 500GB , M2</t>
  </si>
  <si>
    <t>10 Regletas largas para RACK</t>
  </si>
  <si>
    <t>1 Pizzara digital interactiva para el área de Desarrollo y Proyectos</t>
  </si>
  <si>
    <t>16 Switch 48 puertos y puertos de fibra</t>
  </si>
  <si>
    <t xml:space="preserve"> 2 TV para la Visualizacion del monitoreo de los server y la red.</t>
  </si>
  <si>
    <t xml:space="preserve"> Un equipo de respaldo externo de datos  (Nas)</t>
  </si>
  <si>
    <t>2 discos SSD HP SAS de 3,84 TB , compatible con servidores HP ProLiant , DL380 Gen9</t>
  </si>
  <si>
    <t xml:space="preserve">1 Discos 1.92TB SSD SAS Read Intensive 12Gbps 512e 2.5in with 3.5in HYB CARR PM5-R HYB CARR Drive, 1 DWPD, 70 compatible con servidores Dell  R740xd   </t>
  </si>
  <si>
    <t>1.1.2.1 Solicitar la contratación de compañía para la actualización de redes.</t>
  </si>
  <si>
    <t>Compañía contratada en año n</t>
  </si>
  <si>
    <t>1 Contratación</t>
  </si>
  <si>
    <t xml:space="preserve">1.1.3 Adquirir las licencias informáticas </t>
  </si>
  <si>
    <t>No. de licencias informáticas adquiridas en año n</t>
  </si>
  <si>
    <t xml:space="preserve">1000 licencias de Antivirus todas las PC del MT </t>
  </si>
  <si>
    <t>1.1.3.1 Adquirir licencias de Software de monitoreo de services y de la red</t>
  </si>
  <si>
    <t>No. de licencias Adquiridas en año n</t>
  </si>
  <si>
    <t>1 Licencia (100 dispositivos)</t>
  </si>
  <si>
    <t>1.1.3.2 Adquiri liciencia  Firewall WatchGuard</t>
  </si>
  <si>
    <t>1 Licencia Firewall WatchGuard</t>
  </si>
  <si>
    <t>1.1.3.3 Solicitar renovaciones de licencias para Office 365 con las herramientas (Correo, microsoft team y Onedrive)</t>
  </si>
  <si>
    <t>No. de licencias renivadas en año n</t>
  </si>
  <si>
    <t>1000 Renovaciones</t>
  </si>
  <si>
    <t>1.1.3.4 Solicitar licencia para capacitaciones en linea de Zoom</t>
  </si>
  <si>
    <t>No. de licencias de capacitación solicitadas en año n</t>
  </si>
  <si>
    <t xml:space="preserve">1 Licencia </t>
  </si>
  <si>
    <t xml:space="preserve">1.1.4 Solicitar equipos de comunicación </t>
  </si>
  <si>
    <t>No. de equipos de comunicación adquiridos en año n</t>
  </si>
  <si>
    <t>100 Telefonos IP</t>
  </si>
  <si>
    <t xml:space="preserve">1.2 Actualizar Sistema de Información </t>
  </si>
  <si>
    <t>Sistema de información actualizado en año n</t>
  </si>
  <si>
    <t>1.2.1 Actualizar el Sistema de Sindicato</t>
  </si>
  <si>
    <t>Sistema de Sindicato actualizado en año n</t>
  </si>
  <si>
    <t>1.2.2 Automatizar el Sistema de Correspondencias Digital</t>
  </si>
  <si>
    <t xml:space="preserve"> Sistema de Correspondencias Digital automatizado en año n </t>
  </si>
  <si>
    <t>1 Módulo de Correspondencias Digital</t>
  </si>
  <si>
    <t>1.2.3 Adquirir   Sistema de Planificación de Recursos Empresariales (ERP)</t>
  </si>
  <si>
    <t>Sistema de planificación de Recursos Empresariales adquirido en año n</t>
  </si>
  <si>
    <t>1 sistema</t>
  </si>
  <si>
    <t>1.2.4 Implementar un Sistema de Monitoreo del Trabajo Infantil</t>
  </si>
  <si>
    <t>Sistema de Monitoreo del Trabajo Infantil implementado en año n</t>
  </si>
  <si>
    <t>DTIC / Proyecto</t>
  </si>
  <si>
    <t>1.2.5  Desarrollar un Sistema de Gestión para Higiene y Seguridad</t>
  </si>
  <si>
    <t>Sistema de Higiene y Seguridad desarrollado en año n</t>
  </si>
  <si>
    <t>DHS/DTIC</t>
  </si>
  <si>
    <t>1.2.6 Digitalizacion servicios laborales ( nuevas certificaciones en línea, correspondencia,ELTI,Sindicatos, no conflicto)</t>
  </si>
  <si>
    <t>No. de servicios laborales digitalizados en año n</t>
  </si>
  <si>
    <t>1.3  Infraestructura tecnógica con mantenimineto adecuado</t>
  </si>
  <si>
    <t>Infraestructura tecnológica mejorada en año n</t>
  </si>
  <si>
    <t>1 Infraestructura tecnológica mejorada</t>
  </si>
  <si>
    <t>1.3.1 Contratar la Consultoría en seguridad de tecnología</t>
  </si>
  <si>
    <t>No. de Consultoría en Seguridad de Tecnología contratada en año n</t>
  </si>
  <si>
    <t xml:space="preserve">1 Consultoría </t>
  </si>
  <si>
    <t>DTIC/ DAF</t>
  </si>
  <si>
    <t xml:space="preserve">1.3.2  Aplicar políticas y normas en el ámbito de seguridad de la información. </t>
  </si>
  <si>
    <t>No. de Políticas de Seguridad, aplicadas en año n</t>
  </si>
  <si>
    <t xml:space="preserve"> 1 Política de Seguridad aplicada</t>
  </si>
  <si>
    <t xml:space="preserve">DTI </t>
  </si>
  <si>
    <t>1.3.3 Contratar el Servicios de Centro de Datos en la Nube</t>
  </si>
  <si>
    <t xml:space="preserve">No. de contrataciones para el servicio del centro de Datos en las Nube en año n </t>
  </si>
  <si>
    <t>2 Contrataciones de servicio</t>
  </si>
  <si>
    <t>1.4 Solicitar la contratación de personal para la DTIC</t>
  </si>
  <si>
    <t>7 Técnicos contratados</t>
  </si>
  <si>
    <t>DTIC/RRHH</t>
  </si>
  <si>
    <t>1.4.1 Solicitar la Contratación de Personal</t>
  </si>
  <si>
    <t>No. Personal contratado en año n</t>
  </si>
  <si>
    <t>1.5  Capacitar el personal de la DTIC</t>
  </si>
  <si>
    <t>No. de personas capacitados en año n</t>
  </si>
  <si>
    <t>17 persona capacitadas</t>
  </si>
  <si>
    <t>1.5.1 Capacitar al personal en materias técnicas relacionadas con funciones que realizan (2 Cursos CCNA y CCNA Security,3 Cursos Avanzado Windows Server 2019 y PowerShell, 7 Cursos de Reparacion de Impresora,3 Cursos SQL Básico y Avanzado, 2 Cursos Gestion de Proyectos)</t>
  </si>
  <si>
    <t xml:space="preserve">1.6 Realizar  visitas de mantenimiento preventivo de equipos y redes de comunicaciones en la RLT y OTE. </t>
  </si>
  <si>
    <t>No. de visitas realizadas a la RLT y OTE en año n</t>
  </si>
  <si>
    <t>48  visitas programadas</t>
  </si>
  <si>
    <t>DTIC / DAF</t>
  </si>
  <si>
    <t xml:space="preserve">1.7 Equipamiento de la Dirección de Tecnología de la Información </t>
  </si>
  <si>
    <t>No. de herramientas adquiridas año n</t>
  </si>
  <si>
    <t>2,536  Herramientas</t>
  </si>
  <si>
    <t>1.7.1 Solicitar la adquisición de equipos, materiales y suministros</t>
  </si>
  <si>
    <t>2 Extensión electrica de 50 pies</t>
  </si>
  <si>
    <t>2 Extensión  electrica  de 100 pies</t>
  </si>
  <si>
    <t xml:space="preserve">10 Headsets </t>
  </si>
  <si>
    <t xml:space="preserve">20 Disco Duro Sata 3.5 1 TB, PC </t>
  </si>
  <si>
    <t>20 Disco Duro SATA 2,5 1 TB, PC y LAPTOP</t>
  </si>
  <si>
    <t>5 ToolKit Reparacion de PC</t>
  </si>
  <si>
    <t xml:space="preserve">10 Clable HDMI </t>
  </si>
  <si>
    <t>200 unidades de Mini Jack Hembra Cat. 5E,6</t>
  </si>
  <si>
    <t>10 Cajas Canaletas de 3,4 y 7 pies de largo con pegatina</t>
  </si>
  <si>
    <t>20 Patch cord de fibra óptica</t>
  </si>
  <si>
    <t>600 Unidad Registro de 2 y 1 cavidades, para Mini Jack RJ45 Cat 5E y 6</t>
  </si>
  <si>
    <t xml:space="preserve">200 unidades RJ45  </t>
  </si>
  <si>
    <t>37 Gabinetes de Red par RLT</t>
  </si>
  <si>
    <t>37 Patch panel 24 port</t>
  </si>
  <si>
    <t>37 Organizadores de cable de red</t>
  </si>
  <si>
    <t xml:space="preserve">10 Router WIFI </t>
  </si>
  <si>
    <t>20 Cinta para etiquetado del cable de redes</t>
  </si>
  <si>
    <t>10 cajas Cable UTP</t>
  </si>
  <si>
    <t>1100 unidaddes de Pascor de rj45 (1 pies 300 unidades, 3 pies 300 unidades y de 7 pies 500 unidades).</t>
  </si>
  <si>
    <t>Un Sistema para contra incendio para data center.</t>
  </si>
  <si>
    <t>Una Instalacion de pisos falso para data center.</t>
  </si>
  <si>
    <t>7 Unidades de control de acceso administrable y conreportes para departamento de infraestructura, el MDF y los IDF</t>
  </si>
  <si>
    <t>12 pedido de Materiales Gastable de Oficina</t>
  </si>
  <si>
    <t xml:space="preserve">1.7.2 Adquirir equipos </t>
  </si>
  <si>
    <t>1 Una Planta silenciosa portátil de 1 a 1.3 Kilos     </t>
  </si>
  <si>
    <t>1.7.3 Solicitar Adquisición Unidad  Móvil (Soporte Técnico)</t>
  </si>
  <si>
    <t>Vehículo adquirido en año n</t>
  </si>
  <si>
    <t>1 Unidad de servicio Móvil para Soporte Técnico MT a nivel Nacional Vehículo Equipado con almacén, herramientas, internet y planta eléctrica</t>
  </si>
  <si>
    <t>1.7.4 Solicitar Remodelación de  la Dirección de Tecnología</t>
  </si>
  <si>
    <t>Dirección de Tecnología remodelada en año n</t>
  </si>
  <si>
    <t>1 Remodelación de las oficinas de la Dirección de Tecnología</t>
  </si>
  <si>
    <t>TOTAL GRAL.</t>
  </si>
  <si>
    <t xml:space="preserve">Oficina de Acceso a la Información Pública </t>
  </si>
  <si>
    <t>1. Usuarios con servicios de información laboral disponible, oportuno y de calidad</t>
  </si>
  <si>
    <t>No. de respuestas a solicitudes en año n</t>
  </si>
  <si>
    <t xml:space="preserve">192 Solicitudes   recibidas y atendidas </t>
  </si>
  <si>
    <t>OAI</t>
  </si>
  <si>
    <t>No. de actualizaciones realizadas en año n</t>
  </si>
  <si>
    <t xml:space="preserve">96  Actualizaciones </t>
  </si>
  <si>
    <t xml:space="preserve">OAI  </t>
  </si>
  <si>
    <t xml:space="preserve">1.2. Responder   las solicitudes de información pública recibidas a través SAIP en el tiempo establecido por la ley </t>
  </si>
  <si>
    <t>No. de solicitudes respondidas en año n</t>
  </si>
  <si>
    <t xml:space="preserve">72 Solicitudes </t>
  </si>
  <si>
    <t>1.3. Dar seguimiento  a  los requerimientos recibidos a través de la Linea 311 (Quejas, Denuncias, Reclamaciones y Sugerencias)</t>
  </si>
  <si>
    <t>No.  de requerimientos recibidos en año n</t>
  </si>
  <si>
    <t>33 Requerimientos</t>
  </si>
  <si>
    <t>1.4.Capacitar al Personal  de la OAI.</t>
  </si>
  <si>
    <t>4 Servidores</t>
  </si>
  <si>
    <t>OAI - RRHH</t>
  </si>
  <si>
    <t>1.4.1  Solicitar capacitacion  del  personal  en Seguridad Social y Higienes y Seguridad Industiral.</t>
  </si>
  <si>
    <t>3 Servidores capacitados</t>
  </si>
  <si>
    <t>1.4.2 Solicitar capacitacion  del  personal  en la gestión y prestación de los servicios institucionales.</t>
  </si>
  <si>
    <t>4 Servidores capacitados</t>
  </si>
  <si>
    <t>OAI -  RRHH</t>
  </si>
  <si>
    <t>1.4.3. Solicitar capacitacion  del  personal en servicio al usuario (Ciudadanos/as, gobierno abierto y transparencia)</t>
  </si>
  <si>
    <t>1.4.5  Solicitar capacitacion  del  personal  en Atención a Usuarios, Relaciones Humanas e Imagen</t>
  </si>
  <si>
    <t>4 Personas capacitadas</t>
  </si>
  <si>
    <t>1.4.6. Solicitar capacitacion  del  personal  sobre la Ley 200-04 de acceso a la información pública.</t>
  </si>
  <si>
    <t xml:space="preserve">2 Servidores </t>
  </si>
  <si>
    <t>1.4.7.  Solicitar capacitacion  del  personal en Derecho Laboral</t>
  </si>
  <si>
    <t xml:space="preserve">No. de Personas capacitadas en año n </t>
  </si>
  <si>
    <t>3 Servidores</t>
  </si>
  <si>
    <t>OAI -RRHH</t>
  </si>
  <si>
    <t>1.5 Solicitar aumento salarial</t>
  </si>
  <si>
    <t>No. de personas con aumento salalarial en año n</t>
  </si>
  <si>
    <t xml:space="preserve">1.5.1 Solicitar aumento y estandarización de los salarios para  el personal de la OAI </t>
  </si>
  <si>
    <t>No. de personas con aumento salalarial  y estandarizados en año n</t>
  </si>
  <si>
    <t>4 Personas</t>
  </si>
  <si>
    <t>OAI-Despacho-RRHH</t>
  </si>
  <si>
    <t>1.6  Solicitar Equipos Informático  y de comunicación OAI,</t>
  </si>
  <si>
    <t>No. Equipos solicitados en año n</t>
  </si>
  <si>
    <t>5 Equipos  solicitados</t>
  </si>
  <si>
    <t>OAI - Administrativo - Tecnologia</t>
  </si>
  <si>
    <t xml:space="preserve">1.6.1 Solicitar equipos tecnológicos </t>
  </si>
  <si>
    <t>No. de equipos tecnológicos  y de comunicación adquiridos en año n</t>
  </si>
  <si>
    <t>4 Computadoras, 01 impresora multifuncional</t>
  </si>
  <si>
    <t>OAI -Compras-Tecnología</t>
  </si>
  <si>
    <t>1.6.2</t>
  </si>
  <si>
    <t>No. Servidores en año n</t>
  </si>
  <si>
    <t>Total gastos corrientes</t>
  </si>
  <si>
    <t>1. Eventos del Ministerio de Trabajo realizados efectivamente</t>
  </si>
  <si>
    <t>No. de  actividades realizadas en año n.</t>
  </si>
  <si>
    <t>425 Actividades</t>
  </si>
  <si>
    <t>Protocolo</t>
  </si>
  <si>
    <t>1.1 Organizar reuniones en el Ministerio de Trabajo.</t>
  </si>
  <si>
    <t>No. de reuniones realizadas en  año n</t>
  </si>
  <si>
    <t>550 Actividades</t>
  </si>
  <si>
    <t>Departamento Protocolo y Eventos</t>
  </si>
  <si>
    <t>1.2 Organizar actos oficiales (ruedas de prensas, juramentaciones, eucaristía...).</t>
  </si>
  <si>
    <t>No. de actos oficiales realizadas en año n</t>
  </si>
  <si>
    <t>24 Actividades</t>
  </si>
  <si>
    <t>1.3 Organizar eventos internacionales (congreso, cumbre, conferencia...)</t>
  </si>
  <si>
    <t>No. de eventos internacionales, realizadas en año n</t>
  </si>
  <si>
    <t>1 Actividad</t>
  </si>
  <si>
    <t>1.4 Realizar actividad del mes de la patria</t>
  </si>
  <si>
    <t>No. de actividades del mes de la patria, realizadas en  año n</t>
  </si>
  <si>
    <t>1.5 Realizar actividad del día Internacional de Trabajo (1 de mayo).</t>
  </si>
  <si>
    <t>No. de actividades del dia del trabajo, realizadas en  año n</t>
  </si>
  <si>
    <t>1.6  Solicitar la contratación de servicio de speakers, equipo de danza folfklorica y/o banda de musicos de bomberos.</t>
  </si>
  <si>
    <t>No. de contratos  de servicios de speakers contratados  en año n</t>
  </si>
  <si>
    <t>1Contrato</t>
  </si>
  <si>
    <t>Protocolo y Eventos, /Dirección de Comunicaciones.</t>
  </si>
  <si>
    <t>1.7 Solicitar la contratación de servicio de montaje: backpanel, sonido, audiovisuales, pantallas, tarima, mobiliario, ambientación, iluminación.</t>
  </si>
  <si>
    <t>No. de Servicios de montaje eventos, contratados en año n</t>
  </si>
  <si>
    <t>4 Servicicio</t>
  </si>
  <si>
    <t>Eventos / Dirección de Comunicaciones</t>
  </si>
  <si>
    <t>1.8 Solicitar contratación de servicios mensajería para envio de comunicaciones masivas</t>
  </si>
  <si>
    <t>No. de servicios de mensajeria contratados en  año n</t>
  </si>
  <si>
    <t>1 Servicio</t>
  </si>
  <si>
    <t>1.9 Solicitar contratación de servicios lavandería.</t>
  </si>
  <si>
    <t>No. de servicios de lavanderia, contratados en año n</t>
  </si>
  <si>
    <t xml:space="preserve">12 Servicios </t>
  </si>
  <si>
    <t>Protocolo y Eventos/ Dirección Administrativa</t>
  </si>
  <si>
    <t>1.10 Solicitar contratación de salones en hoteles para eventos.</t>
  </si>
  <si>
    <t>No. de salones contratados para eventos en año n</t>
  </si>
  <si>
    <t>Eventos</t>
  </si>
  <si>
    <t>1.11 Solicitar contratación de servicios de Catering.</t>
  </si>
  <si>
    <t>No. de servcios de catering contratados en año n</t>
  </si>
  <si>
    <t>1.12 Solicitar la contratación de servicios edecanes de protocolo y eventos.</t>
  </si>
  <si>
    <t>No. de servicios de edecanes, contratados en año n</t>
  </si>
  <si>
    <t>2.1.1 Capacitación de personal.</t>
  </si>
  <si>
    <t>No. de personas capacitadas en  año n</t>
  </si>
  <si>
    <t>9 Personas</t>
  </si>
  <si>
    <t>Protocolo y Eventos/ Dirección de Recursos Humanos</t>
  </si>
  <si>
    <t>2.1.1.1 Solicitar la capacitar  el personal en maestria y/o diplomatura Protocolo, Relaciones Internacionales, Diplomacia.</t>
  </si>
  <si>
    <t>No. de de personas capacitadas en maestria, en  año n</t>
  </si>
  <si>
    <t>Protocolo y Eventos /Dirección de Recursos Humanos</t>
  </si>
  <si>
    <t>2.1.1.2 Solicitar la capacitar  el personal en diplomatura organización de Eventos.</t>
  </si>
  <si>
    <t>No. de personas capacitadas en diplomado en año n</t>
  </si>
  <si>
    <t>2 Personas</t>
  </si>
  <si>
    <t>Protocolo y Eventos y Dirección de Recursos Humanos</t>
  </si>
  <si>
    <t>2.1.1.3 Solicitar la capacitar el personal  en Manejo del Tiempo</t>
  </si>
  <si>
    <t>No. de personas capacitadas en liderazgo  en año n</t>
  </si>
  <si>
    <t>Protocolo y Eventos / Dirección de Recursos Humanos</t>
  </si>
  <si>
    <t>2.1.1.4 Solicitar la capacitar el personal  en Inteligencia Emocional.</t>
  </si>
  <si>
    <t>No. de  personas capacitadas  en inteligencia emocional en el año</t>
  </si>
  <si>
    <t>2.1.1.5 Solicitar la capacitar el personal en  Camarería</t>
  </si>
  <si>
    <t>No. de personas capacitadas en camareria en  año n</t>
  </si>
  <si>
    <t>3 Personas</t>
  </si>
  <si>
    <t>2.1.1.6 Solicitar la capacitar el personal en  Mercadeo Digital</t>
  </si>
  <si>
    <t>No. de de personas capacitadas en  año n</t>
  </si>
  <si>
    <t>2.1.2  Solicitar nombramiento de  personal Departamento de Protocolo y Eventos.</t>
  </si>
  <si>
    <t>No. de personal adquiridos en año n</t>
  </si>
  <si>
    <t>Protocolo y Eventos /Dirección de Recursos Humanos / Dirección Aministrativa</t>
  </si>
  <si>
    <t>2.1.2.1 Solicitar   personal con conocimiento multidisciplinario en protocolo</t>
  </si>
  <si>
    <t xml:space="preserve">No. de personal nobrado en año n </t>
  </si>
  <si>
    <t>2.1.2.2 Solicitar  personal con conocimiento multidisciplinario en técnico audiovisual.</t>
  </si>
  <si>
    <t>Protocolo y Eventos/Dirección de Recursos Humanos</t>
  </si>
  <si>
    <t>2.1.2.3 Solicitar personal de camarería.</t>
  </si>
  <si>
    <t>2 Camareros</t>
  </si>
  <si>
    <t>Eventos / Dirección de Recursos Humanos/Dirección Aministrativa</t>
  </si>
  <si>
    <t>2.1.3 Remodelación y Readecuación oficina de Protocolo y Eventos</t>
  </si>
  <si>
    <t xml:space="preserve">No. de remodelación en año n </t>
  </si>
  <si>
    <t>1 Remodelación</t>
  </si>
  <si>
    <t>2.1.3,1 Solicitar contratación de empresa para levantamiento y distribucion de espacio para personal de oficina de protocolo y eventos</t>
  </si>
  <si>
    <t>2.1.3.2 Solicitar mobiliarios de oficina</t>
  </si>
  <si>
    <t>7 cubiculos con archivo flotante, 7 sillas ergonómicas</t>
  </si>
  <si>
    <t xml:space="preserve">2.1.4 Solicitar equipos informáticos. </t>
  </si>
  <si>
    <t>No. de Equipos adquiridos en  año n</t>
  </si>
  <si>
    <t>31 equipos y 14 mobiliarios de oficinas</t>
  </si>
  <si>
    <t>Protocolo y Eventos y Dirección Administrativa</t>
  </si>
  <si>
    <t xml:space="preserve">2.1.4.1 Solicitar equipos informáticos </t>
  </si>
  <si>
    <t>No. de equipos informáticos adquiridos en  año n</t>
  </si>
  <si>
    <t>27 equipos (4 laptops, 2 flotas, 2 tabletas, 20 radios de comunicación, una impresora a color).</t>
  </si>
  <si>
    <t>50,000,00</t>
  </si>
  <si>
    <t>Departamento Protocolo y Eventos/Dirección Aministrativa/ Dirección de Tecnología.</t>
  </si>
  <si>
    <t>2.1.5 Adquirir Transporte Asignado</t>
  </si>
  <si>
    <t>No. De Vehiculo Adquirido en año n</t>
  </si>
  <si>
    <t>2.1.5.1 Solicitar asignación de vehículo para protocolo y eventos.</t>
  </si>
  <si>
    <t>No. de Vehículo asignado en  año n</t>
  </si>
  <si>
    <t>Departamento Protocolo y Eventos / Dirección Administrativa.</t>
  </si>
  <si>
    <t xml:space="preserve">2.1.6 Adquirir Logisticas </t>
  </si>
  <si>
    <t xml:space="preserve">No. de logisticas adquiridas en año n </t>
  </si>
  <si>
    <t>324 Logisticas</t>
  </si>
  <si>
    <t>2.1.6.1 Solicitar uniformes  para el personal de protocolo y eventos.</t>
  </si>
  <si>
    <t xml:space="preserve"> No. de uniformes confeccionados para el personal de protocolo y eventos en  año n</t>
  </si>
  <si>
    <t>12 Uniformes</t>
  </si>
  <si>
    <t>107,515,00</t>
  </si>
  <si>
    <t>Departamento Protocolo y Eventos / Direccion de Recursos Humanos.</t>
  </si>
  <si>
    <t>2.1.6.2 Solicitar la compra de obsequios de cortesía para funcionarios (libros, artesanía, comestibles, complementos).</t>
  </si>
  <si>
    <t>No.de obsequios adquiridos en  año n</t>
  </si>
  <si>
    <t>200 Obsequios</t>
  </si>
  <si>
    <t>2.1.6.3 Solicitar carpetas y boligrafos para firmas de acuerdo.</t>
  </si>
  <si>
    <t>No. de carpetas y boligrafos adquiridos en  año n</t>
  </si>
  <si>
    <t>12 Carpetas y 6 boligrafos</t>
  </si>
  <si>
    <t>2.1.6.4 Solicitar servicios de mensajeria para distribucion de comunicaciones masivas.</t>
  </si>
  <si>
    <t>No. de servicio adquirido al año</t>
  </si>
  <si>
    <t xml:space="preserve">2.1.6.5 Solicitar banderas de interior &amp; exterior y astas para sede principal , RLT y OTE </t>
  </si>
  <si>
    <t>No. de banderas con astas adquiridas en  año n</t>
  </si>
  <si>
    <t xml:space="preserve">100 Unidades </t>
  </si>
  <si>
    <t>Protocolo / Dirección de Seguridad</t>
  </si>
  <si>
    <t>Departamento de Archivo Central</t>
  </si>
  <si>
    <t>1 Archivo Central Institucional actualizado</t>
  </si>
  <si>
    <t>No. Areas con sistema de archivo actulizado en año n</t>
  </si>
  <si>
    <t>Archivo Central Institucional</t>
  </si>
  <si>
    <t xml:space="preserve">1.1 Solicitar asesoría para la correcta aplicación del cuadro de clasificación </t>
  </si>
  <si>
    <t>No. de áreas con cuadro de clasificación implementado en año n</t>
  </si>
  <si>
    <t>68 Áreas</t>
  </si>
  <si>
    <t xml:space="preserve">1.1.1 Solicitar orientación técnica para la aplicación de la tabla de retención. </t>
  </si>
  <si>
    <t xml:space="preserve">No. de áreas  que reciben orientación en  año n. </t>
  </si>
  <si>
    <t>1.2 Realizar visitas de seguimiento a las Representaciones Locales de Trabajo</t>
  </si>
  <si>
    <t>No. de visitas realizadas a las RLT en  año n.</t>
  </si>
  <si>
    <t xml:space="preserve">60 visitas </t>
  </si>
  <si>
    <t xml:space="preserve">1.3 Solicitar contrato de alquiler de un local  para archivo de documentos físicos de uso poco frecuente. </t>
  </si>
  <si>
    <t>Contrato de alquiler  firmado en año n</t>
  </si>
  <si>
    <t>Un contrato</t>
  </si>
  <si>
    <t xml:space="preserve">1.2 Equipamiento del Archivo Central </t>
  </si>
  <si>
    <t>13 Equipos</t>
  </si>
  <si>
    <t xml:space="preserve">1.2.1 Solicitar la compra de Mobiliarios de oficinas </t>
  </si>
  <si>
    <t xml:space="preserve">3 Escritorios, </t>
  </si>
  <si>
    <t xml:space="preserve">1.2.2 Solicitar la compra de dos computadoras </t>
  </si>
  <si>
    <t>No. de computadoras recibidas en  año n</t>
  </si>
  <si>
    <t xml:space="preserve">2 Computadoras </t>
  </si>
  <si>
    <t xml:space="preserve">1.2.3 Solicitar la compra de equipos antihumedad </t>
  </si>
  <si>
    <t>No. de equipos adquiridos en año n.</t>
  </si>
  <si>
    <t>1 Equipo</t>
  </si>
  <si>
    <t>1.2.4  Solicitar la compra de  cortinas para oficina de archivo central</t>
  </si>
  <si>
    <t>No. de cortinas adquiridas en año n</t>
  </si>
  <si>
    <t xml:space="preserve">5 Cortinas </t>
  </si>
  <si>
    <t>1.2.5 Solicitar la compra de trituradoras de documentos para las RLT</t>
  </si>
  <si>
    <t xml:space="preserve">No. Trituradoras de documentos </t>
  </si>
  <si>
    <t xml:space="preserve">42 trituradoras </t>
  </si>
  <si>
    <t xml:space="preserve">2. Coordinación con el Archivo General </t>
  </si>
  <si>
    <t xml:space="preserve">No. de reuniones realizadas en  año n. </t>
  </si>
  <si>
    <t>2.1 Convocar a la comisión interinstitucional  para la eliminación de documentos</t>
  </si>
  <si>
    <t>No. de convocatorias realizadas en año n.</t>
  </si>
  <si>
    <t>2 Convocatorias.</t>
  </si>
  <si>
    <t xml:space="preserve">2.2 Solicitar sistema anti incendio para deposito de archivo central </t>
  </si>
  <si>
    <t xml:space="preserve">No. de sistema anti incendio </t>
  </si>
  <si>
    <t xml:space="preserve">1 Sistema anti incendio </t>
  </si>
  <si>
    <t xml:space="preserve">2.3 solicitar una linea telefonica para el deposito de archivo central </t>
  </si>
  <si>
    <t xml:space="preserve">No. de instalacion telefonica </t>
  </si>
  <si>
    <t xml:space="preserve">1 Intalacion telefónica </t>
  </si>
  <si>
    <t xml:space="preserve">2.4 Solicitar la  contratación  una  de empresa para digitalizar documentos </t>
  </si>
  <si>
    <t>una empresa contratada en año n</t>
  </si>
  <si>
    <t>1 Empresa</t>
  </si>
  <si>
    <t xml:space="preserve">2.5Estandarizar  los archivos de gestión de las RLT </t>
  </si>
  <si>
    <t>No. de archivos de RLT  estandarizados en año n</t>
  </si>
  <si>
    <t xml:space="preserve">36 Archivos </t>
  </si>
  <si>
    <t>Dirección de Relaciones Internacionales</t>
  </si>
  <si>
    <t>Objetivo Estratégico:</t>
  </si>
  <si>
    <t>Relaciones Internacionales</t>
  </si>
  <si>
    <t>1.1 Coordinar acciones con organismos internacionales, Ministerios de Trabajo de otros países, e instituciones internacionales, para firmas de acuerdos y/o convenios.</t>
  </si>
  <si>
    <t>No. de acciones coordinadas  con organismos internacionales, en año n</t>
  </si>
  <si>
    <t>1.2 Dar seguimiento a los convenios y acuerdos de cooperación internacional a ejecutar.</t>
  </si>
  <si>
    <t>10 Acciones</t>
  </si>
  <si>
    <t>1.3 Atender y canalizar oportunamente todas las solicitudes que llegan del MIREX.</t>
  </si>
  <si>
    <t>No. de solicitudes atendidas en  año n</t>
  </si>
  <si>
    <t>72 Solicitudes</t>
  </si>
  <si>
    <t>1.4 Servir de enlace entre las áreas técnicas del MT y los organismos internacionales del Trabajo.</t>
  </si>
  <si>
    <t xml:space="preserve">No. de actividades realizadas en  año n </t>
  </si>
  <si>
    <t>1.5 Promover estrategicamente las relaciones del MT con los organismos de cooperación internacional.</t>
  </si>
  <si>
    <t xml:space="preserve">No. de promociones realizadas en  año n </t>
  </si>
  <si>
    <t>3 Promociones</t>
  </si>
  <si>
    <t>1.6 Redactar opiniones técnicas de  informes, de necesitarse.</t>
  </si>
  <si>
    <t>No. de informes  redactados en  año n</t>
  </si>
  <si>
    <t xml:space="preserve"> 6 Informes </t>
  </si>
  <si>
    <t>1.7 Emitir opiniones de posibles acuerdos de Convenios Internacionales, de necesitarse.</t>
  </si>
  <si>
    <t>No. de opiniones de acuerdos internacionales emitidos en  año n</t>
  </si>
  <si>
    <t xml:space="preserve">2 Opiniones </t>
  </si>
  <si>
    <t>1.8.Seguimiento pago cuotas a organismos internacionales (OIT, RIAL, AMSPE).</t>
  </si>
  <si>
    <t>No. de cuotas pagadas a organismos internacionales en el año</t>
  </si>
  <si>
    <t>3  pagos de cuotas</t>
  </si>
  <si>
    <t>1.8.1 Solicitar  pago de cuota anual de la Organización Internacional del Trabajo (OIT).</t>
  </si>
  <si>
    <t>No. cuotas pagadas  en  año n</t>
  </si>
  <si>
    <t>1 cuota</t>
  </si>
  <si>
    <t>260,941.00   FRANCOS SUIZOS (Tasa 69)</t>
  </si>
  <si>
    <t>DRI/DAF</t>
  </si>
  <si>
    <t>1.8.2 Solicitar pago de  cuota anual de la RIAL/OEA.</t>
  </si>
  <si>
    <t xml:space="preserve">No. cuotas pagadas  en el año </t>
  </si>
  <si>
    <t>5,000.00 DÓLARES (Tasa 59)</t>
  </si>
  <si>
    <t>1.8.3 Solicitar pago cuota anual de la  AMSPE.</t>
  </si>
  <si>
    <t>3,500.00 EUROS. (Tasa 68)</t>
  </si>
  <si>
    <t>2. Participar en los Consejos, Foros, Seminarios Internacionales.</t>
  </si>
  <si>
    <t xml:space="preserve">No. de Participaciones realizadas en el año </t>
  </si>
  <si>
    <t>14 Acuerdos y convenios</t>
  </si>
  <si>
    <t xml:space="preserve">2.1 Preparar y participar de manera presencial en las reuniones del Consejo de Administración de la OIT, como Delegados Titulares, representando a la Región de Centroamérica y RD. </t>
  </si>
  <si>
    <t xml:space="preserve">No. de participaciones presenciales de RRII realizadas en el año </t>
  </si>
  <si>
    <t xml:space="preserve">3 Reuniones </t>
  </si>
  <si>
    <t xml:space="preserve">2.2 Preparar y participar en reuniones virtuales con el GRULAC para atender los temas del Consejo de Administración de la OIT, </t>
  </si>
  <si>
    <t xml:space="preserve">No. de participación del MT realizada en el año </t>
  </si>
  <si>
    <t>9 Reuniones</t>
  </si>
  <si>
    <t>2.3 Preparar y participar de manera presencial en  las  reuniones del Consejo de Ministros/as de Centroamérica y RD (CMTCARD) para fortalecer las acciones de la región.</t>
  </si>
  <si>
    <t xml:space="preserve">No. de reuniones organizadas en el año </t>
  </si>
  <si>
    <t>2.4  Participar en reuniones de la mesa tripartita de Tratamiento de Cuestiones relativas a las Normas Internacionales de Trabajo.</t>
  </si>
  <si>
    <t>No. de participaciones en  reuniones en el año</t>
  </si>
  <si>
    <t>3 Reuniones</t>
  </si>
  <si>
    <t>2.5  Participar en reuniones de la mesa Interinstitucional de Migración Laboral.</t>
  </si>
  <si>
    <t>No. de participación en  reuniones en el año</t>
  </si>
  <si>
    <t>2.6  Participar en reuniones de la mesa Interinstitucional de Derechos Humanos que lidera el MIREX.</t>
  </si>
  <si>
    <t>2.7 Asistir a reuniones varias y actividades organizadas por el MIREX.</t>
  </si>
  <si>
    <t xml:space="preserve">No. de reuniones organizadas por el MIREX en el año </t>
  </si>
  <si>
    <t>5 Reuniones</t>
  </si>
  <si>
    <t>2.8 Participar en reuniones virtuales y presenciales sobre Normas Internacionales de Trabajo.</t>
  </si>
  <si>
    <t xml:space="preserve">No. de reuniones realizadas en el año </t>
  </si>
  <si>
    <t>6  Reuniones</t>
  </si>
  <si>
    <t>2.9 Coordinar y participar en las reuniones del Programa de Trabajo Decente del MT.</t>
  </si>
  <si>
    <t>2.10 Reactivar  vínculos con organismos existentes.</t>
  </si>
  <si>
    <t xml:space="preserve">No. de vinculos fortalecidos en el año </t>
  </si>
  <si>
    <t xml:space="preserve">2 vínculos </t>
  </si>
  <si>
    <t>2.11 Participar en la organización de la Reunión Regional de Las Américas como Punto Focal ante la OIT, a través de reuniones virtuales y presenciales preparatorias.</t>
  </si>
  <si>
    <t>10 Reuniones</t>
  </si>
  <si>
    <t>2.12 Colaborar en la realización de la Reunión Regional de Las Américas de la OIT en RD, con la presencia de los miembros tripartitos de la Región.</t>
  </si>
  <si>
    <t>1 Reunión</t>
  </si>
  <si>
    <t>Dirección Administrativa y Financiera</t>
  </si>
  <si>
    <t>2.13 Gestionar oportunidades de empleo temporal y permanente para dominicanos en otros países.</t>
  </si>
  <si>
    <t xml:space="preserve">No. de encuentros organizados en el año </t>
  </si>
  <si>
    <t xml:space="preserve">2.13.1 Organizar encuentros entre el MT y las embajadas de países desarrollados en RD.   </t>
  </si>
  <si>
    <t>No. de encuentros organizados en el año</t>
  </si>
  <si>
    <t xml:space="preserve">2.13.2 Solicitar a la Dirección Jurídica la revisión de modelo de acuerdo de colaboración para Migración Laboral Circular.      </t>
  </si>
  <si>
    <t xml:space="preserve">No. de solicitudes realizadas en el año </t>
  </si>
  <si>
    <t>1 solicitud</t>
  </si>
  <si>
    <t>2.13.3 Socializar propuesta de acuerdo con embajadas interesadas.</t>
  </si>
  <si>
    <t xml:space="preserve">No. de acuerdos socializados en el año </t>
  </si>
  <si>
    <t>4 Acuerdos</t>
  </si>
  <si>
    <t xml:space="preserve">No. de informes  realizados en año </t>
  </si>
  <si>
    <t>3  Informes</t>
  </si>
  <si>
    <t xml:space="preserve">2.14.1 Investigar denuncias de incumplimiento de RD en temas laborales.  Si las hubiera.                      </t>
  </si>
  <si>
    <t xml:space="preserve">No. de informes de investigaciones realizados en año </t>
  </si>
  <si>
    <t xml:space="preserve">3 Informes </t>
  </si>
  <si>
    <t xml:space="preserve">2.14.2 Compartir con las áreas y Direcciones del MT informaciones compiladas en numeral (1). Si las hubiera. </t>
  </si>
  <si>
    <t xml:space="preserve">No. de informaciones de denuncias  compartidas  en año </t>
  </si>
  <si>
    <t xml:space="preserve">6 Informaciones  </t>
  </si>
  <si>
    <t>2.14.3 Realizar Intercambio de experiencia con otros países que han presentados denuncias por incumplimiento similar a  la que presenta RD.</t>
  </si>
  <si>
    <t xml:space="preserve">No.  de intercambios de experiencias  realizados en el año 
</t>
  </si>
  <si>
    <t>2 intercambios</t>
  </si>
  <si>
    <t>2.14.4 Mantener seguimiento a solicitud de exclusión de RD de la lista de países que presentan denuncias por incumplimiento de temas relacionados a TI y sus peores formas.</t>
  </si>
  <si>
    <t xml:space="preserve">No. de informes de seguimientos realizados en el año </t>
  </si>
  <si>
    <t>6 Informes</t>
  </si>
  <si>
    <t>2.15 Recibir, Gestionar, dar Seguimiento y Entregar las Memorias de la OIT y de USDOL correspondiente al año 2024-2025.</t>
  </si>
  <si>
    <t xml:space="preserve">No.  de memorias entregadas en el año </t>
  </si>
  <si>
    <t>4 Memorias y 6 Informes</t>
  </si>
  <si>
    <t>2.15.1 Organizar la elaboración de las memorias de los convenios ratificados de la OIT.</t>
  </si>
  <si>
    <t xml:space="preserve">No. de memoria de convenios ratificados elaboradas en el año </t>
  </si>
  <si>
    <t>1 Memoria</t>
  </si>
  <si>
    <t>2.15.2  Organizar la elaboración de las memorias de los convenios no ratificados de la OIT.</t>
  </si>
  <si>
    <t xml:space="preserve">No. de memoria de convenios no ratificados elaboradas en el año </t>
  </si>
  <si>
    <t>2.15.3  Organizar la elaboración de las memorias de Trabajo Infantil para USDOL.</t>
  </si>
  <si>
    <t xml:space="preserve">No. de memorias elaboradas en el año </t>
  </si>
  <si>
    <t>2.15.4  Organizar la elaboración de las memorias de Trata y Trafico USDOL.</t>
  </si>
  <si>
    <t>1Memoria</t>
  </si>
  <si>
    <t>2.15.5 Organizar la elaboración de todos los informes que nos solicitan del MIREX.</t>
  </si>
  <si>
    <t xml:space="preserve">No. de informes elaboradas en el año </t>
  </si>
  <si>
    <t xml:space="preserve">3.   Dirección de Relaciones Internacionales Fortalecida </t>
  </si>
  <si>
    <t xml:space="preserve">Estructura Orgánica y Recursos </t>
  </si>
  <si>
    <t>Estructura y equipo en ejecución</t>
  </si>
  <si>
    <t>3.1  Elaboracion Propuesta estructura orgánica de la Dirección de Relaciones Internacionales.</t>
  </si>
  <si>
    <t xml:space="preserve">Propuesta estructura orgánica elaborada en año </t>
  </si>
  <si>
    <t>Dirección de Planificación &amp; Desarrollo/ RRII/RRHH</t>
  </si>
  <si>
    <t xml:space="preserve">3.2 solicitar la incorporacion de estructura orgánica de Dirección de Relaciones Internacionales. </t>
  </si>
  <si>
    <t xml:space="preserve">Incorporación de estructura orgánica de Dirección de Relaciones Internacionales solicitada en año </t>
  </si>
  <si>
    <t>3.3 Contratación de personal Direccion Relaciones Internacionales.</t>
  </si>
  <si>
    <t xml:space="preserve">No. de personas  designadas en año </t>
  </si>
  <si>
    <t>RRHH</t>
  </si>
  <si>
    <t>3.4 Capacitar  Personal en  temas internacionales  (organismos internacionales, Normas internacionales del Trabajo, Convenios de la OIT, Programas de la OIT, Derechos Humanos, Migración Laboral, Resolución de Conflictos Internacionales, Formación Transversal, Capacitación en negociación, etc.).</t>
  </si>
  <si>
    <t xml:space="preserve">No. de personas capacitados en año </t>
  </si>
  <si>
    <t xml:space="preserve">3.5 Adquisicion de equipos informáticos </t>
  </si>
  <si>
    <t>Equipos informáticos adquiridos en año n</t>
  </si>
  <si>
    <t>7 (5 Computadoras, 1 Impresora Multifuncional con escaner);</t>
  </si>
  <si>
    <t>Técnologia</t>
  </si>
  <si>
    <t xml:space="preserve">3.6 Adquisicion de equipos  mobiliarios </t>
  </si>
  <si>
    <t xml:space="preserve"> Mobiliarios adquiridos en año n</t>
  </si>
  <si>
    <t>22 (5 escritorios, 5 sillas para escritorios, 5 sillas de visitas,  5 archivos de escritorios, 2 archivos grandes).</t>
  </si>
  <si>
    <t>Administrativo y Financiero</t>
  </si>
  <si>
    <t>Total Gastos Corrientes</t>
  </si>
  <si>
    <t>Dirección Jurídica</t>
  </si>
  <si>
    <t>1.1 Emitir opiniones juridicas</t>
  </si>
  <si>
    <t>No.de opiniones emitidas en  año n</t>
  </si>
  <si>
    <t>30 Opiniones</t>
  </si>
  <si>
    <t>1.1.1 Opiniones jurídicas internas</t>
  </si>
  <si>
    <t xml:space="preserve">No. de opiniones jurídicas internas emitidas en el año </t>
  </si>
  <si>
    <t>15 Opiniones</t>
  </si>
  <si>
    <t>1.1.2 Opiniones jurídicas Externas</t>
  </si>
  <si>
    <t xml:space="preserve">No.de opiniones jurídicas externas emitidas en el año </t>
  </si>
  <si>
    <t>1.2 Acompañamiento y Asesoriamiento al Comité de compras y contrataciones.</t>
  </si>
  <si>
    <t xml:space="preserve">No.de orientaciones realizados en el año </t>
  </si>
  <si>
    <t xml:space="preserve">25 Procesos </t>
  </si>
  <si>
    <t>1.2 .1 Elaborar actas del Comité de compras y contrataciones.</t>
  </si>
  <si>
    <t xml:space="preserve">No.de actas levantadas  en  año n </t>
  </si>
  <si>
    <t>15 Actas</t>
  </si>
  <si>
    <t>1.2.2 Elaboración de informes de peritajes legales</t>
  </si>
  <si>
    <t>No. de informes elaborados en año n</t>
  </si>
  <si>
    <t xml:space="preserve">10 Informes  </t>
  </si>
  <si>
    <t>1.3 Elaboración de contratos</t>
  </si>
  <si>
    <t>No. de contratos elaborados en  año n</t>
  </si>
  <si>
    <t xml:space="preserve">35 Contratos </t>
  </si>
  <si>
    <t>1.3.1 Registros ante la Contraloria General de la República de contratos de compras y contrataciones</t>
  </si>
  <si>
    <t>No. de registros de contratos de compras y contrataciones en  año n</t>
  </si>
  <si>
    <t xml:space="preserve">5 Contratos </t>
  </si>
  <si>
    <t>1.3.2 Registro ante la Contraloria General de la República  de contratos de alquiler</t>
  </si>
  <si>
    <t>No. de contratos de alquiler registrados en año n</t>
  </si>
  <si>
    <t xml:space="preserve"> 5 contratos de alquiler</t>
  </si>
  <si>
    <t>1.3.3 Elaboracion de adendas a contratos</t>
  </si>
  <si>
    <t>No.  de adendas elaboradas en  año n</t>
  </si>
  <si>
    <t>1.3.4 Realzar la renovacion de contratos del alquiler vigente</t>
  </si>
  <si>
    <t>No. De contratos renovados en año n.</t>
  </si>
  <si>
    <t xml:space="preserve">20 Contratos </t>
  </si>
  <si>
    <t>1.4. Elaboración de Convenios interinstitucionales</t>
  </si>
  <si>
    <t>No.  de convenios elaborados en la Direccion Juridica en año n</t>
  </si>
  <si>
    <t xml:space="preserve">33 Convenios </t>
  </si>
  <si>
    <t>1.4.1 Registrar ante la Contraloria General de la República los convenios interinstitucionales</t>
  </si>
  <si>
    <t>No. de convenios registrados en año n</t>
  </si>
  <si>
    <t xml:space="preserve">3 Convenios </t>
  </si>
  <si>
    <t>1.4.2 Elaboración de Convenios del Programa de Entrenamiento de Insercion Laboral</t>
  </si>
  <si>
    <t>No. de convenios  del Programa  de EIL elaborados año n.</t>
  </si>
  <si>
    <t xml:space="preserve">30 Convenios   </t>
  </si>
  <si>
    <t>1.4.3  Registro ante la Contraloria General de la República  de Convenios del Programa de Entrenamiento de Insercion Laboral</t>
  </si>
  <si>
    <t>No.  De registros de convenios  del Programa de elaborado año n.</t>
  </si>
  <si>
    <t>Registro de Convenios del Programa de Entrenamiento de Insercion Laboral</t>
  </si>
  <si>
    <t>Núm. convenios de  del Programa de Entrenamiento de Insercion  Laboral registrado</t>
  </si>
  <si>
    <t>30 convenios de  del Programa de Entrenamiento de Inserción  Laboral  registrato</t>
  </si>
  <si>
    <t>1.5 Acompañar jurídico  a instancias consultivas y orgánicas institucionales</t>
  </si>
  <si>
    <t xml:space="preserve">Núm. de acompañamientos realizados en el año </t>
  </si>
  <si>
    <t>5 acompañamientos juridicos en denuncias reclamos en el año</t>
  </si>
  <si>
    <t xml:space="preserve">1.5 Actualizar  los  archivos físico  con el digital </t>
  </si>
  <si>
    <t>No. archivos físico y electrónico actualizados en año n</t>
  </si>
  <si>
    <t>14 Archivos actualizados</t>
  </si>
  <si>
    <t>2. Obligaciones  y ejercicio de derechos del MT garantizados</t>
  </si>
  <si>
    <t>No.  de documentos que cumplen con la normativa en año n.</t>
  </si>
  <si>
    <t>43 Documentos</t>
  </si>
  <si>
    <t xml:space="preserve">2.1 Participar en la comisión de personal ante el MAP sobre ley de función pública 41-08 </t>
  </si>
  <si>
    <t xml:space="preserve"> No.  de reuniones de la Comision   de personal realizadas en año n</t>
  </si>
  <si>
    <t>2.2 Emitir dictamen de procedencia en  asuntos disciplinarios por falta de 3er grado.</t>
  </si>
  <si>
    <t xml:space="preserve">No. de Dictamenes emitidos en año n  </t>
  </si>
  <si>
    <t xml:space="preserve">5 Dictámenes </t>
  </si>
  <si>
    <t>2.3 Emitir dictamente de Recursos Jerarquico</t>
  </si>
  <si>
    <t>No. de Dictámenes emitido en  año n.</t>
  </si>
  <si>
    <t>2.4 Representar al MT ante los tribunales y otras Instituciones gubernamentales y no gubernamentales</t>
  </si>
  <si>
    <t>No. de representaciones ante los tribunales en  año n</t>
  </si>
  <si>
    <t>10 Representaciones</t>
  </si>
  <si>
    <t xml:space="preserve">2.4.1 asistir a las audiencias antre los diferentes  tribunales del País. </t>
  </si>
  <si>
    <t xml:space="preserve">No. de audiencias asistida durante el año a nivel nacional. </t>
  </si>
  <si>
    <t>5Asistencia de audiencias</t>
  </si>
  <si>
    <t>2.5 Elaborar actos de alguaciles institucional</t>
  </si>
  <si>
    <t>No. de actos de alguaciles  elaborado en año n</t>
  </si>
  <si>
    <t xml:space="preserve">5 Actos de Aguaciles </t>
  </si>
  <si>
    <t>2.6 Recibir actos de aguaciles del Tribunal Superior Administrativo y Suprema Corte de Justicia</t>
  </si>
  <si>
    <t>No.  de actos de alguaciles recibidos en año n.</t>
  </si>
  <si>
    <t>5 Actos  de agualcil</t>
  </si>
  <si>
    <t>2.7 Verificar  el cumplimiento de la normativa legal  de la Cooperativa, Asociación de Servidores Públicos y Comité entre otras</t>
  </si>
  <si>
    <t>No. de documentos que cumplen con la normativa en año n.</t>
  </si>
  <si>
    <t>3 Solicitudes</t>
  </si>
  <si>
    <t xml:space="preserve">2.8 Elaborar documentos Legales </t>
  </si>
  <si>
    <t>No.  de documentos legales elaborados en  año n</t>
  </si>
  <si>
    <t>20 Documentos</t>
  </si>
  <si>
    <t>2.9 Elaboracion de escritos de defensas de los diferentes recusrsos interpuestos en contra del MT</t>
  </si>
  <si>
    <t>No. De escritos de defensas elaborado en año n</t>
  </si>
  <si>
    <t>5 Escritos de defensas</t>
  </si>
  <si>
    <t>2.10 Elaboracion de acuerdos extrajudiciales amigables</t>
  </si>
  <si>
    <t>No. de escrito de acuerdos extrajudiciales en año n</t>
  </si>
  <si>
    <t xml:space="preserve">5 Escritos de acuerdos extrajudiciales </t>
  </si>
  <si>
    <t>2.11 Elaborar Resoluciones institucionales</t>
  </si>
  <si>
    <t>No. de resoluciones institucionales elaboradas en año n</t>
  </si>
  <si>
    <t>10 Resoluciones</t>
  </si>
  <si>
    <t>2.12 Dar  seguimiento al cumplimiento de la ley a:  Reglamentos, proyectos de ley, normas y guias.</t>
  </si>
  <si>
    <t>No. de documentos revisados  en  año n.</t>
  </si>
  <si>
    <t xml:space="preserve">2 Documentos </t>
  </si>
  <si>
    <t xml:space="preserve">3. Procesos jurídicos del MT fortalecidos. </t>
  </si>
  <si>
    <t>No. de procesos jurídicos gestionados en año n</t>
  </si>
  <si>
    <t>8 Personas, 8 equipos y 15 libros</t>
  </si>
  <si>
    <t xml:space="preserve">3.1 Solicitar la capacitación al personal de la Dirección Jurídica </t>
  </si>
  <si>
    <t>8 Personas</t>
  </si>
  <si>
    <t>3.1.1 Capacitar el personal en Derecho Administrativo y Gestion Pública ( maestría)</t>
  </si>
  <si>
    <t>3.1.2 Capacitar el personal en Derecho Constitucional (maestria)</t>
  </si>
  <si>
    <t>No. De personal capacitado en el año n</t>
  </si>
  <si>
    <t>3.1.3 Capacitar  el personal en Gestion de Compras y Contrataciones  (maestria Ley 340-06)</t>
  </si>
  <si>
    <t>No. de Personas capacitadas en  año n</t>
  </si>
  <si>
    <t>3.2 Equipamiento,de la Direccion Juridica</t>
  </si>
  <si>
    <t>No.  de equipos informáticos  y mobiliarios adquiridos en  año n</t>
  </si>
  <si>
    <t>12 Equipos, 2 archivos</t>
  </si>
  <si>
    <t>3.2.1 Adquirir  equipos tecnológicos</t>
  </si>
  <si>
    <t>No. de equipos informáticos  adquiridos en el año n</t>
  </si>
  <si>
    <t>6 Computadoras de escritorio,2- Impresora Multifuncional, 3 unidades telefónicas</t>
  </si>
  <si>
    <t>3.2.2 Adquisirirde trituradora grande</t>
  </si>
  <si>
    <t>No. de trituradora adquirida en el año n</t>
  </si>
  <si>
    <t>1 trituradora grande</t>
  </si>
  <si>
    <t>14,181,55</t>
  </si>
  <si>
    <t>3.2.3 Adquirir mobiliarios de oficina</t>
  </si>
  <si>
    <t>No. de mobiliarios de oficinas adquiridos en el año n</t>
  </si>
  <si>
    <t>10 Archivos legales</t>
  </si>
  <si>
    <t>3.2.5 Adquisición de mobiliario</t>
  </si>
  <si>
    <t>No. de mobiliario de oficina adquirido n</t>
  </si>
  <si>
    <t>2 Sillas ejecutiva</t>
  </si>
  <si>
    <t xml:space="preserve">3.2.6  Adquisición de materiales para consultas  ( repertorio de jurisprudencias en materia laboral, derecho administrativo y Constitucional) </t>
  </si>
  <si>
    <t xml:space="preserve">No.  libros adquiridos y jurisprudencias en  el añon </t>
  </si>
  <si>
    <t>5  jurisprudencia y libro en materia laboral y administrativa</t>
  </si>
  <si>
    <t>No. de publicaciones realizadas en año n</t>
  </si>
  <si>
    <t>1.1 Realizar campañas de acuerdo a los Ejes temáticos del Ministerio de Trabajo</t>
  </si>
  <si>
    <t>12 Campañas</t>
  </si>
  <si>
    <t>1.1.1 Coordinar con la Dirección de Trabajo Infantil las campañas sobre Erradicación del Trabajo Infantil</t>
  </si>
  <si>
    <t>No.  de campañas realizadas en año n</t>
  </si>
  <si>
    <t>Una campaña</t>
  </si>
  <si>
    <t>1.1.2 Realizar campaña sobre  el proyecto RD TRABAJA.</t>
  </si>
  <si>
    <t>No. campañas realizadas en año n</t>
  </si>
  <si>
    <t>una campaña</t>
  </si>
  <si>
    <t>1.1.3 Coordinar con la Dirección de Igualdad  campaña sobre Igualdad de Oportunidades y no Discriminación</t>
  </si>
  <si>
    <t>No.de campañas realizadas en año n</t>
  </si>
  <si>
    <t xml:space="preserve">1.1.4 Coordinar con la Dirección de Higiene y Seguridad campañas sobre Higiene y Seguridad Industrial </t>
  </si>
  <si>
    <t>4  Campañas</t>
  </si>
  <si>
    <t>1.1.5 Coordinar con la Dirección de Igualdad la Campaña sobre VIH/SIDA</t>
  </si>
  <si>
    <t>Campaña realizada en año n</t>
  </si>
  <si>
    <t>1.1.6  Coordinar con la DGT  la Campaña de divulgación de la normativa laboral</t>
  </si>
  <si>
    <t>No. de campañas  realizadas en año n</t>
  </si>
  <si>
    <t>4 Campañas</t>
  </si>
  <si>
    <t>1.2  Realizar Difunción  mediática</t>
  </si>
  <si>
    <t>No de participaciones en espacios radiales y televisivos realizados en año n</t>
  </si>
  <si>
    <t>26 Participaciones</t>
  </si>
  <si>
    <t>1.2.1 Participar en espacios radiales y televisivos</t>
  </si>
  <si>
    <t xml:space="preserve">No. de espacios radiales y televisivos  reproducidos en año n </t>
  </si>
  <si>
    <t xml:space="preserve">15 Espacios </t>
  </si>
  <si>
    <t xml:space="preserve">1.2.2 Realizar anuncio radial educativo del Ministerio de Trabajo </t>
  </si>
  <si>
    <t>No. de anuncios realizados en año n</t>
  </si>
  <si>
    <t>2 Anuncios</t>
  </si>
  <si>
    <t>1.2.3 Colocar  pautas en los medios de comunicación Nacional,  spots publicitarios del MT</t>
  </si>
  <si>
    <t>No. de Spots publicitarios colocados en año n</t>
  </si>
  <si>
    <t>3 Spots</t>
  </si>
  <si>
    <t>1.2.4 Divulgar convenios ratificados</t>
  </si>
  <si>
    <t>No. de media tours  realizados en año n</t>
  </si>
  <si>
    <t>6 Convenios</t>
  </si>
  <si>
    <t>2. Imagen institucional del MT  posicionada.</t>
  </si>
  <si>
    <t>139 Publicaciones</t>
  </si>
  <si>
    <t>2.1 Fortalecer la comunicación Instistucional</t>
  </si>
  <si>
    <t>Comunicación interna fortalecida en año n</t>
  </si>
  <si>
    <t xml:space="preserve"> Comunicación interna fortalecida</t>
  </si>
  <si>
    <t>2.1.1 Elaborar boletín de comunicación interno</t>
  </si>
  <si>
    <t>No. de Boletines internos elaborados en año n</t>
  </si>
  <si>
    <t>12 Boletines</t>
  </si>
  <si>
    <t>2.1.2 Crear Mural Informativo</t>
  </si>
  <si>
    <t>No. de Murales informativo elaborados en año n</t>
  </si>
  <si>
    <t>3 Murales informativo</t>
  </si>
  <si>
    <t>2.1.3 Alimentar el  mural informativo Sede Central</t>
  </si>
  <si>
    <t>Murales informativo elaborados en año n</t>
  </si>
  <si>
    <t>2.1.4 Alimentar página Web institucional.</t>
  </si>
  <si>
    <t>No, de actualizaciones de la página web realizadas en año n</t>
  </si>
  <si>
    <t>120 Actualizaciones</t>
  </si>
  <si>
    <t>2.2 Realizar Ruedas de Prensa</t>
  </si>
  <si>
    <t>No. de ruedas de prensa realizadas en año n</t>
  </si>
  <si>
    <t>6 Ruedas de prensa</t>
  </si>
  <si>
    <t>2.3  Mobiliarios y equipos informático</t>
  </si>
  <si>
    <t>No. De equipos adquiridos en año n</t>
  </si>
  <si>
    <t>11 Equipos</t>
  </si>
  <si>
    <t>2.3.1  Solicitar equipos informáticos</t>
  </si>
  <si>
    <t>No. de Equipos informáticos adquiridos en año n</t>
  </si>
  <si>
    <t>6  Computadoras</t>
  </si>
  <si>
    <t xml:space="preserve">2.3.2  Solicitar la compra de equipos especializados de comunicación. </t>
  </si>
  <si>
    <t>5 Equipos</t>
  </si>
  <si>
    <t>2.4 Solicitar personal de comunicaciones</t>
  </si>
  <si>
    <t>No. de personal solicitados en año n</t>
  </si>
  <si>
    <t>6 personas</t>
  </si>
  <si>
    <t>Comunicaciones, RRHH</t>
  </si>
  <si>
    <t>2.5 Capacitar el personal de la Dirección de Comunicaciones</t>
  </si>
  <si>
    <t xml:space="preserve">2.5.1 Solicitar Capacitación del personal en ortografia </t>
  </si>
  <si>
    <t>No. de personas capacitadas  en año n</t>
  </si>
  <si>
    <t>8 personas</t>
  </si>
  <si>
    <t>2.5.2  Solicitar Capacitación del personal en redacción periodística e institucional</t>
  </si>
  <si>
    <t>2.5.3 Solicitar Capacitación del personal en oratoria y maestría en ceremonia</t>
  </si>
  <si>
    <t xml:space="preserve">2.5.5  Solicitar Capacitación del personal en Producción de audio </t>
  </si>
  <si>
    <t>5 persona</t>
  </si>
  <si>
    <t>2.5.6  Solicitar Capacitación del personal en redes sociales</t>
  </si>
  <si>
    <t>2.5.7 Solicitar Capacitación del  personal en relaciones interpersonales</t>
  </si>
  <si>
    <t>18 personas</t>
  </si>
  <si>
    <t>2.5.8  Solicitar Capacitación del  personal en de Multimedia</t>
  </si>
  <si>
    <t xml:space="preserve">2.5.9  Solicitar Capacitación del personal en InDesign </t>
  </si>
  <si>
    <t>5 personas</t>
  </si>
  <si>
    <t>2.5.10 Solicitar Capacitación del personal en Premiere y Audition</t>
  </si>
  <si>
    <t xml:space="preserve">2.5.11 Solicitar Capacitación After Effect </t>
  </si>
  <si>
    <t>2.5.12 Capacitar el personal en animación</t>
  </si>
  <si>
    <t>3. Actividades y Eventos del MT realizados de acuerdo a los estandares establecidos</t>
  </si>
  <si>
    <t>No.de actividades realizadas en año n</t>
  </si>
  <si>
    <t>11 Actividades</t>
  </si>
  <si>
    <t>3.1 Apoyar en la actividad del mes de la Patria</t>
  </si>
  <si>
    <t>No. de actividad realizadas en año n</t>
  </si>
  <si>
    <t>1 Ofrenda floral</t>
  </si>
  <si>
    <t>3.2 Apoyar  aniversario del Ministerio de Trabajo</t>
  </si>
  <si>
    <t>Aniversario del MT celebrado en año n</t>
  </si>
  <si>
    <t>3.3. Apoyar actividad del Dia Internacional de Trabajo.</t>
  </si>
  <si>
    <t>1 actividad</t>
  </si>
  <si>
    <t>3.4 Apoyar  actividad del día de las Madres</t>
  </si>
  <si>
    <t>3.5  Apoyar actividad del  día de los Padres</t>
  </si>
  <si>
    <t>3.6 Coordinar en los  festejos  navideño</t>
  </si>
  <si>
    <t>No. de festejos realizados en año n</t>
  </si>
  <si>
    <t>3  festejos y 1 celebracion Final</t>
  </si>
  <si>
    <t>1.  Ingresos y gasto ejecutados coherentemente con la producción institucional y prioridades estratégicas puesta en marcha</t>
  </si>
  <si>
    <t>No. de ingresos y gastos ejecutados en año n</t>
  </si>
  <si>
    <t>108 Ingresos y gastos</t>
  </si>
  <si>
    <t>1.1 Valores o disponibilidades  de efectivos  custodiados con correcto destino del flujo financiero</t>
  </si>
  <si>
    <t xml:space="preserve"> No. de valores o disponibilidades  de efectivos  custodiados  en año n</t>
  </si>
  <si>
    <t>36 Ingresos y gastos</t>
  </si>
  <si>
    <t>Administración y Finanzas</t>
  </si>
  <si>
    <t xml:space="preserve">1.1.1 Agilizar  la recepción de valores </t>
  </si>
  <si>
    <t>No. de valores recibidos en año n</t>
  </si>
  <si>
    <t xml:space="preserve">12 Valores </t>
  </si>
  <si>
    <t xml:space="preserve">1.1.2 Realizar el desembolsos de valores </t>
  </si>
  <si>
    <t>No.  de desembolsos de valores ajustados a protocolos en año n</t>
  </si>
  <si>
    <t xml:space="preserve">12 Gastos </t>
  </si>
  <si>
    <t>1.1.3 Mantener la custodia de valores</t>
  </si>
  <si>
    <t xml:space="preserve">1.2 Servicios de necesidades  en la Sede Central, RLT y OTE suministrados. </t>
  </si>
  <si>
    <t>Sede Central y RLT con servicios adquiridos en año n</t>
  </si>
  <si>
    <t>48 Cuotas</t>
  </si>
  <si>
    <t>2.1 Solicitar el pago para los servicios  de contratación incluyendo alquileres de locales  de la RLT y OTE a nivel nacional.</t>
  </si>
  <si>
    <t>No. de servicios contratados en año n</t>
  </si>
  <si>
    <t>12 Cuotas</t>
  </si>
  <si>
    <t>2.2 Solicitar el pago de los servicios básicos de la Sede Central, RLT y OTE</t>
  </si>
  <si>
    <t>No. de servicios básicos pagados en año n</t>
  </si>
  <si>
    <t>2.3 Solicitar el pago de contrato de los servicios de seguros de bienes muebles e inmuebles y personas</t>
  </si>
  <si>
    <t>No. de contratos de servicios   de seguros pagados en año n</t>
  </si>
  <si>
    <t>2.4 Solicitar el pago de contrato de los servicios de seguros médicos complementario del  personal</t>
  </si>
  <si>
    <t xml:space="preserve">1.3  Materiales y medios de producción suministrados  de forma continua y oportuna </t>
  </si>
  <si>
    <t>No. de solicitudes atendidas en año n</t>
  </si>
  <si>
    <t>24 Solicitudes</t>
  </si>
  <si>
    <t>1.3.1 Solicitar el pago de compras  de materiales y Suministros</t>
  </si>
  <si>
    <t>No. Pagos realizados en año n</t>
  </si>
  <si>
    <t>12 Solicitudes de pago</t>
  </si>
  <si>
    <t>1.3.2  Solicitar el pago de compras de alimentos y bebidas</t>
  </si>
  <si>
    <t>2. Ingresos y gastos ejecutados acorde a Planes Operativos</t>
  </si>
  <si>
    <t xml:space="preserve">
Valores Presupuestado en el POA ejecutado en año n</t>
  </si>
  <si>
    <t>24 Ingresos y gastos</t>
  </si>
  <si>
    <t>2.1 Gestionar recursos en DIGEPRES</t>
  </si>
  <si>
    <t>No.de visitas realizadas en año n</t>
  </si>
  <si>
    <t>12 Visitas</t>
  </si>
  <si>
    <t>2.2 Supervisar la ejecución de los Ingresos y gastos presupuestarios</t>
  </si>
  <si>
    <t>12 Ingresos y gastos</t>
  </si>
  <si>
    <t xml:space="preserve">3.  Informaciones financieras de programas y proyectos organizadas y registradas. </t>
  </si>
  <si>
    <t xml:space="preserve">No. Informaciones financieras de programas y proyectos organizadas y registradas en año n. </t>
  </si>
  <si>
    <t>38 Informaciones</t>
  </si>
  <si>
    <t>3.1 Elaborar informes financieros</t>
  </si>
  <si>
    <t>No. de informes financieros elaborados</t>
  </si>
  <si>
    <t>2. Informes financieros</t>
  </si>
  <si>
    <t>3.1.1 Registrar informaciones financieras.</t>
  </si>
  <si>
    <t>No. de informaciones financieras registradas en el SIGEF en año n</t>
  </si>
  <si>
    <t>12 Informaciones</t>
  </si>
  <si>
    <t>3.1.2 Clasificar las informaciones financieras</t>
  </si>
  <si>
    <t>No. de informaciones Financieras clasificadas en el SIGET en año n</t>
  </si>
  <si>
    <t>3.1.3 Dar Seguimiento a las recomendaciones de Entes Rectores.</t>
  </si>
  <si>
    <t xml:space="preserve">No. de encuentros realizados en año n </t>
  </si>
  <si>
    <t>12  Encuentros</t>
  </si>
  <si>
    <t>No. de documentos actualizados ena año n</t>
  </si>
  <si>
    <t>Un documento</t>
  </si>
  <si>
    <t>1.1 Actualizar documento de preguntas y respuestas al público.</t>
  </si>
  <si>
    <t>No. de documento actualizados en año n</t>
  </si>
  <si>
    <t xml:space="preserve">1 Documento </t>
  </si>
  <si>
    <t>OAI-CAC</t>
  </si>
  <si>
    <t>1.2  Levantar el procedimiento de llamadas</t>
  </si>
  <si>
    <t>No. de procedimientos levantados en año n</t>
  </si>
  <si>
    <t>Un procedimiento</t>
  </si>
  <si>
    <t xml:space="preserve">1.3 Implementar procedimiento de llamadas </t>
  </si>
  <si>
    <t>Procedimientos de llamadas implementados en año n</t>
  </si>
  <si>
    <t>Un Procedimiento</t>
  </si>
  <si>
    <t>1.2.Capacitar al Personal  de la CAC</t>
  </si>
  <si>
    <t xml:space="preserve">No. de personas capacitadas en el  año </t>
  </si>
  <si>
    <t>CAC- RRHH</t>
  </si>
  <si>
    <t>1.2.1 Solicitar capacitacion  del  personal  en Seguridad Social y Higienes y Seguridad Industiral.</t>
  </si>
  <si>
    <t>6 servidores</t>
  </si>
  <si>
    <t>1.2.2 Capacitar  personal en Bibliotecología (Diplomado)</t>
  </si>
  <si>
    <t xml:space="preserve">2  Personas </t>
  </si>
  <si>
    <t>1.2.3 Solicitar capacitacion  del  personal  en la gestión y prestación de los servicios institucionales.</t>
  </si>
  <si>
    <t>1.2.4 Solicitar capacitación  del  personal en servicio al usuario (Ciudadanos/as, gobierno abierto y transparencia)</t>
  </si>
  <si>
    <t>1.2.5 Solicitar capacitación  del  personal  en Atención a Usuarios, Relaciones Humanas e Imagen</t>
  </si>
  <si>
    <t>1.2.6 solicitar capacitación del personal en  SISTAP</t>
  </si>
  <si>
    <t>No. de personas capcitadas en año n</t>
  </si>
  <si>
    <t>1.3  Nombramiento de personal.</t>
  </si>
  <si>
    <t>No. de personas nombradas en el año</t>
  </si>
  <si>
    <t xml:space="preserve">9 Personas </t>
  </si>
  <si>
    <t xml:space="preserve">1.3.1 Solicitar nombramiento de  personal   Auxiliares de Atención Ciudadano. </t>
  </si>
  <si>
    <t xml:space="preserve">
2 Inspectores
5 auxiliares 
</t>
  </si>
  <si>
    <t>1.3.2  Solicitar Auxiliar de información para Punto GOB D. N.</t>
  </si>
  <si>
    <t>2 Auxiliares</t>
  </si>
  <si>
    <t>1.4 Solicitar Mobiliarios y Equipos Informático  y de comunicación .</t>
  </si>
  <si>
    <t xml:space="preserve"> 21 Equipos</t>
  </si>
  <si>
    <t xml:space="preserve">1.4.1 Solicitar adquisición Headsets (Audífonos con micrófono) </t>
  </si>
  <si>
    <t>No de audifonos adquiridos en año n</t>
  </si>
  <si>
    <t xml:space="preserve">15 Audífonos adquiridos </t>
  </si>
  <si>
    <t xml:space="preserve">CAC - Compras-Tecnología </t>
  </si>
  <si>
    <t xml:space="preserve">1.4.2 Solicitar equipos tecnológicos </t>
  </si>
  <si>
    <t>No. De equipos informáticos adquiridos en año n</t>
  </si>
  <si>
    <t>05 Computadoras, 01 impresora multifuncional</t>
  </si>
  <si>
    <t>OAI - CAC - CD -Compras-Tecnología</t>
  </si>
  <si>
    <t>1.4.3 Solicitar mobiliarios de oficina.</t>
  </si>
  <si>
    <t>No. de mobiliarios de oficinas adquiridos en año n</t>
  </si>
  <si>
    <t>2-Escritorios, 2-sillas para secretaria y 3-sillas para visitas</t>
  </si>
  <si>
    <t xml:space="preserve">1.5 Readecuar Infraestructura fisica </t>
  </si>
  <si>
    <t>No. de áreas readecuadas en año n</t>
  </si>
  <si>
    <t>3 Áreas</t>
  </si>
  <si>
    <t>1.5.1 Readecuar el Centro de Atención Ciudadana.</t>
  </si>
  <si>
    <t>Centro de Atención Ciudadana readecuado en año n</t>
  </si>
  <si>
    <t>Un centro</t>
  </si>
  <si>
    <t>CAC</t>
  </si>
  <si>
    <t>1.5.2 Readecuar Centro de Documentación</t>
  </si>
  <si>
    <t>Centro de documentación reaecuado en año n</t>
  </si>
  <si>
    <t xml:space="preserve">1.5.3 Readecuar los puestos de recepción de cada piso y la recepción principal </t>
  </si>
  <si>
    <t>No. de puestos de recepcion readecuados en año n</t>
  </si>
  <si>
    <t xml:space="preserve">
4 Puestos de recepcion (1 por piso)
1 Recepción Principa</t>
  </si>
  <si>
    <t xml:space="preserve">1.6 Actualizar Centro de Documentación. </t>
  </si>
  <si>
    <t>Documentos bibliográficos adquiridos en año n</t>
  </si>
  <si>
    <t>36 Documentos bibliográficos  adquiridos en año n</t>
  </si>
  <si>
    <t>CD-OAI - PLANIFICAICONOAI</t>
  </si>
  <si>
    <t>1.6.1  Solicitar la adquisición de recursos  Bibliográficos Especializados.</t>
  </si>
  <si>
    <t>No. de documentos bibliográficos solicitados y adquiridos en año n</t>
  </si>
  <si>
    <t xml:space="preserve">26 Libros, 6 Diccionarios, 4 Enciclopedias adquiridas </t>
  </si>
  <si>
    <t>CD - OAI</t>
  </si>
  <si>
    <t>1.6.2  Solicitar automatización del Centro de Documentacion (Sistema Informático).</t>
  </si>
  <si>
    <t>Centro de Documentacion automatizado en año n</t>
  </si>
  <si>
    <t>Centro de Documentacion automatizado</t>
  </si>
  <si>
    <t>Departamento de Correspondencia</t>
  </si>
  <si>
    <t>1. Sistema de Recepción y Distribución de Correspondencia fortalecido</t>
  </si>
  <si>
    <t>Sistema de Recepción y Distribución de Correspondencia  fortalecido</t>
  </si>
  <si>
    <t xml:space="preserve"> Sistema fortalecido</t>
  </si>
  <si>
    <t>1.1 Equipamiento Departamento de correspondencia</t>
  </si>
  <si>
    <t>No. de equipos informaticoa solicitados en año n</t>
  </si>
  <si>
    <t>27 Equipos</t>
  </si>
  <si>
    <t>1.1.1 Solicitar equipos informáticos</t>
  </si>
  <si>
    <t>No. equipos informáticos solicitado en año n</t>
  </si>
  <si>
    <t xml:space="preserve">(10 equipos)
3 computadoras con 6 GB de ram,  3 escaners, 4 impresoras de Leibol </t>
  </si>
  <si>
    <t>1.1.2 Solicitar mobiliarios de oficina</t>
  </si>
  <si>
    <t>No. de mobiliarios de oficina solicitado en año n</t>
  </si>
  <si>
    <t>15 sillas, una neverita</t>
  </si>
  <si>
    <t>1.1.3 Solicitar lector de huellas para el personal de correspondencia.</t>
  </si>
  <si>
    <t>Lector de huella solicitado en año n</t>
  </si>
  <si>
    <t>Un lector</t>
  </si>
  <si>
    <t>1.1.4 Readecuación del área de correspondencias</t>
  </si>
  <si>
    <t>Área correspondencia readecuada en año n</t>
  </si>
  <si>
    <t>un área</t>
  </si>
  <si>
    <t>1.2 Capacitación del personal</t>
  </si>
  <si>
    <t>22 Personas</t>
  </si>
  <si>
    <t>1.2.1 Capacitar el personal en lectura compresiva</t>
  </si>
  <si>
    <t>22 personas</t>
  </si>
  <si>
    <t>1.2.2 Capacitar al personal en Atención  de  servicio al cliente</t>
  </si>
  <si>
    <t>1.2.3 Capacitar al personal en Derecho Laboral (básico)</t>
  </si>
  <si>
    <t>1.2.4 Capacitar al personal en la guía para la Administración de la correspondencia externa</t>
  </si>
  <si>
    <t>1.3 Solicitar  personal</t>
  </si>
  <si>
    <t>1.4 Seguimiento a solicitud de mejoras en la conectividad a la red.</t>
  </si>
  <si>
    <t>No. de  GB en año n</t>
  </si>
  <si>
    <t>Fibra óptica</t>
  </si>
  <si>
    <t>1.5 Actualización del Sistema de correspondencias (SISCOR).</t>
  </si>
  <si>
    <t>Sistema SISCOR actualizado en año n</t>
  </si>
  <si>
    <t xml:space="preserve">Un Sistema </t>
  </si>
  <si>
    <t>1.6 Puesta en marcha Guía para la Administración de la Correspondencia Externa</t>
  </si>
  <si>
    <t xml:space="preserve">Guía implementada en año n </t>
  </si>
  <si>
    <t xml:space="preserve"> Una Guía </t>
  </si>
  <si>
    <t>1.6.1 Revisión de la Guía para la Administración de la Correspondencia Externa</t>
  </si>
  <si>
    <t xml:space="preserve">Guía revisada en año n </t>
  </si>
  <si>
    <t xml:space="preserve"> 1 Guía </t>
  </si>
  <si>
    <t>1.6.2 Actualizar el contenido de guía de correspondencia</t>
  </si>
  <si>
    <t>Guia actualizada en año n</t>
  </si>
  <si>
    <t>Una guía</t>
  </si>
  <si>
    <t>1.6.3 Solicitar aprobación Despacho</t>
  </si>
  <si>
    <t>Guia de correspondencia socializada en año n</t>
  </si>
  <si>
    <t>1.6.4 Impresión y encuadernación de la guía</t>
  </si>
  <si>
    <t>No de ejemplares de la guia impresos en año n</t>
  </si>
  <si>
    <t>110 Guías impresas</t>
  </si>
  <si>
    <t>1.6.5 Socialización guía de correspondencia</t>
  </si>
  <si>
    <t xml:space="preserve">No. de guías impresas socializadas  en año n </t>
  </si>
  <si>
    <t>1.7 Elaboración de Manuales</t>
  </si>
  <si>
    <t>No. de manuales elaborados en año n</t>
  </si>
  <si>
    <t>2  Manuales elaborados</t>
  </si>
  <si>
    <t>1.7.1 Seguimiento a solicitud de elaboracion del Manual de Procedimiento del Sistema de Correspondencia.</t>
  </si>
  <si>
    <t>Manual de Procedimiento en año n</t>
  </si>
  <si>
    <t>Un Manual de Procedimientro realizado</t>
  </si>
  <si>
    <t>1.7.2 Seguimiento a solicitud de elaboración del Manual de Administrador del Sistema de Correspondencia</t>
  </si>
  <si>
    <t>Manual de Administración en año n</t>
  </si>
  <si>
    <t>Un Manual de Administración realizado</t>
  </si>
  <si>
    <t>1.8 Operativo de escaneo, digitación y revisión de documentos atrasados</t>
  </si>
  <si>
    <t>No. de comunicaciones trabajadas en año n.</t>
  </si>
  <si>
    <t>Un operativo</t>
  </si>
  <si>
    <t>1.8.1 Solicitar personal para el operastivo</t>
  </si>
  <si>
    <t xml:space="preserve">TOTAL </t>
  </si>
  <si>
    <t>Despacho del Ministro</t>
  </si>
  <si>
    <t xml:space="preserve">1.  Comités y organizaciones  especiales  del MT con seguimiento y evaluación permanente. </t>
  </si>
  <si>
    <t>No. de informes de seguimiento y evaluación realizados en año n</t>
  </si>
  <si>
    <t>15 Informes</t>
  </si>
  <si>
    <t>1.1 Dar Seguimiento a los Viceministros y a las Direcciones Generales</t>
  </si>
  <si>
    <t>1 Encuentro</t>
  </si>
  <si>
    <t>Despacho</t>
  </si>
  <si>
    <t>1.2  Evaluar resultados de medidas y/o acciones de cada una de las Direcciones Generales</t>
  </si>
  <si>
    <t xml:space="preserve">No. de informes de evaluación realizados en año n </t>
  </si>
  <si>
    <t>3 Informes</t>
  </si>
  <si>
    <t>1.3 Tramitar comunicaciones del Ministro</t>
  </si>
  <si>
    <t xml:space="preserve">No. de comunicaciones tramitadas  en año n </t>
  </si>
  <si>
    <t>400 Comunicaciones</t>
  </si>
  <si>
    <t>1.4 Coordinar levantamiento de los comités y organísmos especiales actuales</t>
  </si>
  <si>
    <t xml:space="preserve"> No. de lenvantamientos de los Comités y organismo especiales realizados en año n </t>
  </si>
  <si>
    <t xml:space="preserve"> Un levantamiento</t>
  </si>
  <si>
    <t>1.5 Dar Seguimiento  mesa tripartita de Seguridad Social</t>
  </si>
  <si>
    <t>No de informes de la Mesa tripartita de Seguridad social elaborados  en año n</t>
  </si>
  <si>
    <t>2 Agenda de compromisos nacionales e internacionales del MT elaborada y gestionada</t>
  </si>
  <si>
    <t>No de agendas elaboradas en año n</t>
  </si>
  <si>
    <t>3 Agendas</t>
  </si>
  <si>
    <t>2.1 Elaborar Agenda de compromisos Nacionales e internacionales del Ministro</t>
  </si>
  <si>
    <t>No. Agendas de compromisos elaboradas en año n</t>
  </si>
  <si>
    <t>2.2 Coordinar espacio tripartito (OIT) para soluciones de conflictos</t>
  </si>
  <si>
    <t>Espacio tripartito coordinado en año n</t>
  </si>
  <si>
    <t>1 mesa</t>
  </si>
  <si>
    <t>2.3 Elaborar agenda temática sectorial</t>
  </si>
  <si>
    <t xml:space="preserve">No. de convocatorias de socialización interinstitucionales efectuadas en año n </t>
  </si>
  <si>
    <t xml:space="preserve"> 4 Convocatorias de socialización</t>
  </si>
  <si>
    <t>2.4  Seguimiento a los sistemas de indicadores de la gestión pública</t>
  </si>
  <si>
    <t>No. de Informes de cumplimiento de los sistemas de indicadores de gestión pública realizados en año n</t>
  </si>
  <si>
    <t xml:space="preserve"> 4 Informes </t>
  </si>
  <si>
    <t>2.4.1 Convocar oportunamente  a consejos, comités y organísmos especiales</t>
  </si>
  <si>
    <t>No de convocatoria realizadas en año n</t>
  </si>
  <si>
    <t xml:space="preserve"> 4 Convocatorias</t>
  </si>
  <si>
    <t>2.4.2 Solicitar informes a instancias internas e instituciones adscritas</t>
  </si>
  <si>
    <t>No. de Informes solitados en año n</t>
  </si>
  <si>
    <t>4 Informes</t>
  </si>
  <si>
    <t>2.4.3 Realizar  Reuniones de evaluación con instancias internas e instituciones adscritas</t>
  </si>
  <si>
    <t>No. Reuniones de evaluación con instancias interna e instituciones realizadas en año n</t>
  </si>
  <si>
    <t xml:space="preserve">4 Reuniones  </t>
  </si>
  <si>
    <t>2.4.4 Coordinar la creación de Consejos Laborales Regionales</t>
  </si>
  <si>
    <t xml:space="preserve">No. de Consejos Laborales regionales creados en año n </t>
  </si>
  <si>
    <t>4  consejos laborales regionales</t>
  </si>
  <si>
    <t>2.5 Coordinación sectorial operando efectivamente</t>
  </si>
  <si>
    <t>Instancia de coordinación creadaen año n</t>
  </si>
  <si>
    <t>Una instancia de coordinación</t>
  </si>
  <si>
    <t>2.5.1 Crear  instancia de coordinación interna y externa</t>
  </si>
  <si>
    <t>Instancia de coordinación creada en año n</t>
  </si>
  <si>
    <t>Una instancia</t>
  </si>
  <si>
    <t>2.5.2 Remitir comunicaciones y/o resoluciones</t>
  </si>
  <si>
    <t>No. de comunicaciones  y  / o resoluciones remitidas en año n</t>
  </si>
  <si>
    <t xml:space="preserve">4 Comunicaciones y 3 resoluciones </t>
  </si>
  <si>
    <t>2.5.3 Articular Sistema de Información sectorial</t>
  </si>
  <si>
    <t>Sistema de información sectorial articulado en año n</t>
  </si>
  <si>
    <t>2.5.4 Crear Instancia de seguimiento para los Comités Setoriales</t>
  </si>
  <si>
    <t>Instancia de seguimiento creada en año n</t>
  </si>
  <si>
    <t xml:space="preserve">Una Instancia </t>
  </si>
  <si>
    <t>3.1 Impulso de normativa y legislación funcional y moderna</t>
  </si>
  <si>
    <t xml:space="preserve">No. de normativas impulsada en año n </t>
  </si>
  <si>
    <t>3.1.1 Impullsar la reforma del Código Trabajo</t>
  </si>
  <si>
    <t>Código actualizado en año n</t>
  </si>
  <si>
    <t>Un Códico</t>
  </si>
  <si>
    <t>3.1.2 Dar seguiiento a los encuentros tripartitos</t>
  </si>
  <si>
    <t>3.1.3 Participar en sesiones  de la comisión de reforma al Código deTrabajo</t>
  </si>
  <si>
    <t>No. de sesiones ralizadas en año n</t>
  </si>
  <si>
    <t>3.1.4 Convocar a los actores laborales</t>
  </si>
  <si>
    <t>No. de convocatoria realizadas en año n</t>
  </si>
  <si>
    <t>1. Seguridad y orden público institucional garantizado.</t>
  </si>
  <si>
    <t>No. de usuarios externos satisfechos en año n</t>
  </si>
  <si>
    <t>Militar/DAF</t>
  </si>
  <si>
    <t>1.1 Realizar inspecciones periódicas  de seguridad.</t>
  </si>
  <si>
    <t>No. de inspecciones de seguridad realizadas en año n</t>
  </si>
  <si>
    <t>200 Inspecciones</t>
  </si>
  <si>
    <t>Militar</t>
  </si>
  <si>
    <t>1.1.1 Realizar inspecciones periódicas en la Sede Central</t>
  </si>
  <si>
    <t>No. de inspecciones realizadas en la Sede Central en año n</t>
  </si>
  <si>
    <t>120 Inspecciones</t>
  </si>
  <si>
    <t xml:space="preserve">1.1,2 Realizar inspecciones periódicas de seguridad en las RLT. </t>
  </si>
  <si>
    <t>No. de visitas de inspección realizadas en las RLT en año n</t>
  </si>
  <si>
    <t>80 Inspecciones
(20 Inspecciones con militares asignados y 60 inspecciones en las RLT que no tienen militares asignados)</t>
  </si>
  <si>
    <t>1.1.3 Adquirir lámparas para la iluminación de la  Sede Central</t>
  </si>
  <si>
    <t>No. de lámparas adquiridas en año n</t>
  </si>
  <si>
    <t xml:space="preserve">15 lámparas </t>
  </si>
  <si>
    <t>1.2 Señalizar ruta de evacuación del MT.</t>
  </si>
  <si>
    <t>No. de señaléticas instaladas en año n</t>
  </si>
  <si>
    <t>50 señaléticas</t>
  </si>
  <si>
    <t>1.2.1 Solicitar la instalación de  ruta de evacuación para la Sede Central</t>
  </si>
  <si>
    <t>Ruta de evacuación solicitada para la sede central en año n</t>
  </si>
  <si>
    <t>Una ruta de evacuación</t>
  </si>
  <si>
    <t>1.2.2 Solicitar la instalación de ruta de evacuación en las  RLT</t>
  </si>
  <si>
    <t>No.de Rutas de evacuación solicitadas en año n</t>
  </si>
  <si>
    <t xml:space="preserve">5 Rutas de evacuación </t>
  </si>
  <si>
    <t xml:space="preserve">1.2.3 Solicitar construcción salidas de emergencia </t>
  </si>
  <si>
    <t>No. de salidas de emergencia construidas en año n</t>
  </si>
  <si>
    <t>4 salidas (en los 4 niveles)</t>
  </si>
  <si>
    <t>1.2.4 Solicitar asignación de  personal de seguridad para la RLT</t>
  </si>
  <si>
    <t>No. de personal de seguridad  asignados en año n</t>
  </si>
  <si>
    <t>40 personas de seguridad</t>
  </si>
  <si>
    <t>1.2.5 Capacitación del personal de seguridad</t>
  </si>
  <si>
    <t>40 personas</t>
  </si>
  <si>
    <t xml:space="preserve">1.2.5.1  Capacitar el personal en prevención de riesgos </t>
  </si>
  <si>
    <t>1.2.5.2  Capacitar el personal en sistema contra incendio</t>
  </si>
  <si>
    <t>1.2.6 Adquisición de equipos de seguridad</t>
  </si>
  <si>
    <t>97 equipos</t>
  </si>
  <si>
    <t>1.2.6.1 Solicitar la compra de cajas de cápsulas calibre 9mm</t>
  </si>
  <si>
    <t>No. de cajas de municiones 9mm adquiridos en año n</t>
  </si>
  <si>
    <t>30 cajas de municiones</t>
  </si>
  <si>
    <t>1.2.6.2 Solicitar la compra de  uniformes militares</t>
  </si>
  <si>
    <t>26 uniformes militares</t>
  </si>
  <si>
    <t>1.2.6.3 Solicitar la compra de  pares de botas tipo militar para el personal de seguridad militar</t>
  </si>
  <si>
    <t>No. de botas adquiridas en año n</t>
  </si>
  <si>
    <t>26 pares de botas</t>
  </si>
  <si>
    <t xml:space="preserve">1.2.6.4 Solicitar la compra de  controles digitales de acceso para la Sede Central </t>
  </si>
  <si>
    <t>No. de controles de acceso adquiridos en año n</t>
  </si>
  <si>
    <t>15 controles de acceso</t>
  </si>
  <si>
    <t>1.2.6.5 Realizar levantamientos para las instalaciónes de Cámaras en RLT</t>
  </si>
  <si>
    <t>No de cámaras adquiridas  en año n</t>
  </si>
  <si>
    <t xml:space="preserve">04 sistemas </t>
  </si>
  <si>
    <t>1.2.6.6 Solicitar la instalación de sistemas de cámaras para las RLT</t>
  </si>
  <si>
    <t>1.2.6.7 Mantenimiento y adquisición de licencia y equipos del sistema de cámaras</t>
  </si>
  <si>
    <t>Mantenimiento y adquisición de licencia y equipos del sistema de cámaras</t>
  </si>
  <si>
    <t>2. Programa de  Prevención y Mitigación de Riesgos Institucional implementado.</t>
  </si>
  <si>
    <t xml:space="preserve">No. de medidas preventivas implementadas en año n </t>
  </si>
  <si>
    <t>Militar/DGHSI</t>
  </si>
  <si>
    <t>2.1 Elaborar Plan de emergencia y evacuación.</t>
  </si>
  <si>
    <t>Plan de evacuación  elaborado en año n</t>
  </si>
  <si>
    <t>Un Plan</t>
  </si>
  <si>
    <t>2.1.1 Elaborar Plan de prevención de riesgos laborales.</t>
  </si>
  <si>
    <t>Plan de prevención de riesgos implementado en año n</t>
  </si>
  <si>
    <t>2.1.2 Socializar Plan de prevención de riesgos laborales</t>
  </si>
  <si>
    <t>Programa de prevención socializado en año n</t>
  </si>
  <si>
    <t>2.1.3 Impartir charla de orientación  de prevención de riesgos laborales</t>
  </si>
  <si>
    <t>No. de charlas impartidas en año n</t>
  </si>
  <si>
    <t>3 Charlas</t>
  </si>
  <si>
    <t>2.1.4 Realizar simulacros.</t>
  </si>
  <si>
    <t>No. de Simulacros realizados en año n</t>
  </si>
  <si>
    <t>Un Simulacro</t>
  </si>
  <si>
    <t>2.2 Adquisición de equipos de emergencia</t>
  </si>
  <si>
    <t>No. de equipos de emergencia adquiridos en año n</t>
  </si>
  <si>
    <t>217 Equipos</t>
  </si>
  <si>
    <t>2.2.1 Mantenimiento a los equipos de Sistema de alarma contra incendios</t>
  </si>
  <si>
    <t>mantenimiento del Sistema  de alarma contra incendio adquirido en año n</t>
  </si>
  <si>
    <t>Un sistema de alarma</t>
  </si>
  <si>
    <t>2.2.2 Recarga de Extintores en la Sede Central y las RLT</t>
  </si>
  <si>
    <t>No. de extintores adquiridos en año n</t>
  </si>
  <si>
    <t>150 Extintores</t>
  </si>
  <si>
    <t>2.2.2.1 Recargar extintores en la sede central y en la RLT</t>
  </si>
  <si>
    <t>No. de extintores recargados en año n</t>
  </si>
  <si>
    <t>40 Extintores</t>
  </si>
  <si>
    <t xml:space="preserve">2.2.2.2 Instalar sistema de roceadores contra incendios </t>
  </si>
  <si>
    <t>Sistema de roceadores contra incendios adquiridos en año n</t>
  </si>
  <si>
    <t>Un sistema de roceadores</t>
  </si>
  <si>
    <t>2.2.2.3 Adquisición de cintas antideslizante</t>
  </si>
  <si>
    <t>No. de cintas antideslizantes adquiridos en año n</t>
  </si>
  <si>
    <t>25 rollos de cintas antideslizantes</t>
  </si>
  <si>
    <t>Dirección de Planificación y Desarrollo</t>
  </si>
  <si>
    <t>1.  Plan Estratégico Institucional 2025-2028 implementado</t>
  </si>
  <si>
    <t xml:space="preserve"> Plan Estratégico Institucional 2025-2028 implementado.</t>
  </si>
  <si>
    <t>Plan Implementado</t>
  </si>
  <si>
    <t>1.1  Socializar el Plan Estratégico Institucional 2025-2028 con  los empleados de la institución.</t>
  </si>
  <si>
    <t>No. de empleados informados sobre el PEI en año n</t>
  </si>
  <si>
    <t>1,000 empleados</t>
  </si>
  <si>
    <t>1.2 Realizar acto de lanzamiento del Plan Estratégico Institucional 2025-2028</t>
  </si>
  <si>
    <t>Acto de lanzamiento  del PEI.</t>
  </si>
  <si>
    <t>Acto de lanzamiento del PEI</t>
  </si>
  <si>
    <t>1.3 Publicación del Plan Estratégico Institucional 2025-2028</t>
  </si>
  <si>
    <t xml:space="preserve">No. de publicaciones realizadas en año n </t>
  </si>
  <si>
    <t>Una Publicaciones</t>
  </si>
  <si>
    <t>1.4 Puesta en marcha el Plan Estratégico Institucional 2025-2028.</t>
  </si>
  <si>
    <t xml:space="preserve">PEI 2025-2028 implementado </t>
  </si>
  <si>
    <t>PEI 2025-2028 implementado</t>
  </si>
  <si>
    <t xml:space="preserve">2. Dirección de Planificación y Desarrollo fortalecida </t>
  </si>
  <si>
    <t>DPD fortalecida</t>
  </si>
  <si>
    <t>Carlos Silié</t>
  </si>
  <si>
    <t>2.1 Solicitar nombramiento de personal en la DPD</t>
  </si>
  <si>
    <t>No. de personas nombradas en año n</t>
  </si>
  <si>
    <t xml:space="preserve">5 Personas </t>
  </si>
  <si>
    <t>DPD</t>
  </si>
  <si>
    <t>2.1.1 Solicitar personal auxiliar</t>
  </si>
  <si>
    <t>No. de personal auxiliar solicitados en año n</t>
  </si>
  <si>
    <t>1 Secretaria ejecutiva, 2 técnicos para   Desarrollo y 2 para calidad</t>
  </si>
  <si>
    <t>2.2 Capacitación del personal  de la DPD</t>
  </si>
  <si>
    <t xml:space="preserve">8 Técnicos </t>
  </si>
  <si>
    <t>DPD-RRHH</t>
  </si>
  <si>
    <t>2.2.1 Capacitar el personas en gestión por resultados</t>
  </si>
  <si>
    <t>2.2.2  Capacitar el personal en gestión de proyecto</t>
  </si>
  <si>
    <t>2.2.3 Capacitar el personal en Planificación Estratégica</t>
  </si>
  <si>
    <t>2.2.4 Capacitar el personal en Gestión de Mejora de Procesos y Desarrollo Organizacional</t>
  </si>
  <si>
    <t>6 Técnicos</t>
  </si>
  <si>
    <t>2.2.5 Capacitar el personal en Estadísticas Laborales</t>
  </si>
  <si>
    <t>4 personas</t>
  </si>
  <si>
    <t>2.3 Equipamiento de la Dirección de Planificación y Desarrollo.</t>
  </si>
  <si>
    <t>No. de mobiliarios de oficina y equipos informáticos solicitados  en año n</t>
  </si>
  <si>
    <t>DPD-TIC-DAF-DC</t>
  </si>
  <si>
    <t>2.3.1 Solicitar equipos informáticos</t>
  </si>
  <si>
    <t>No. de equipos informáticos solicitados en año n</t>
  </si>
  <si>
    <t>2 Tables</t>
  </si>
  <si>
    <t>2.3.2. Solicitar mobiliarios de oficina</t>
  </si>
  <si>
    <t>No. de mobiliarios solicitados en año n</t>
  </si>
  <si>
    <t>2 Credensas, 2 archivo pequeños</t>
  </si>
  <si>
    <t xml:space="preserve">3. Planificación Estratégica Institucional Monitoreada  </t>
  </si>
  <si>
    <t>Planificación Estratégica evaluada</t>
  </si>
  <si>
    <t>Una evaluación</t>
  </si>
  <si>
    <t>3.1. Realizar informe de seguimiento a la Planificación Estratégica</t>
  </si>
  <si>
    <t xml:space="preserve">No. de informes realizados en año n </t>
  </si>
  <si>
    <t xml:space="preserve">3.2 Actualizar los lineamientos del PEI con los instrumentos globales de la planificación (PNPSP, PP, PEN)
</t>
  </si>
  <si>
    <t>PEI alineado con los instrumentos de planificación en año n</t>
  </si>
  <si>
    <t>Una actualización</t>
  </si>
  <si>
    <t>3.3 Revisión de Estructura Orgánica Institucional</t>
  </si>
  <si>
    <t>Estructura Orgánica Institucional revisada en año n</t>
  </si>
  <si>
    <t xml:space="preserve">Una Estructura </t>
  </si>
  <si>
    <t xml:space="preserve">3.3.1 Analizar propuestas de las áreas sustantivas y de apoyo en DPD.
</t>
  </si>
  <si>
    <t>No. de prepuestas enviadas en año n</t>
  </si>
  <si>
    <t xml:space="preserve">24 Propuestas </t>
  </si>
  <si>
    <t>2.3.2 Revisión de las propuestas con el MAP</t>
  </si>
  <si>
    <t>No. de revisión y discusión  de propuestas con el MAP en año n</t>
  </si>
  <si>
    <t>2 Revisiones de propuestas</t>
  </si>
  <si>
    <t>3.3.3 Elaboración de la Resolución de la Estructura  con la DPD y Jurídica</t>
  </si>
  <si>
    <t>Resolución emitida en año n</t>
  </si>
  <si>
    <t>Una Resolución</t>
  </si>
  <si>
    <t>DPD -RRHH-MAP</t>
  </si>
  <si>
    <t>3.3.4 Remisión de la Estructura Orgánica del MT al MAP</t>
  </si>
  <si>
    <t>Estructura Orgánica del MT aprobada en año n</t>
  </si>
  <si>
    <t xml:space="preserve"> Estructura Orgánica aprobada</t>
  </si>
  <si>
    <t xml:space="preserve">DPD </t>
  </si>
  <si>
    <t>3.4 Plan Operativo Anual Institucional 2026 elaborado</t>
  </si>
  <si>
    <t>POA Institucional elaborado en año n</t>
  </si>
  <si>
    <t>POA Institucional</t>
  </si>
  <si>
    <t>3.4.1 Realizar sesiones de trabajo con las áreas de la institución.</t>
  </si>
  <si>
    <t>30 sesiones</t>
  </si>
  <si>
    <t>DPD-Areas</t>
  </si>
  <si>
    <t>3.4.2 Alinear el  POA 2025 con las áreas.</t>
  </si>
  <si>
    <t>POA 2025 alineado en año n</t>
  </si>
  <si>
    <t>POA alineado</t>
  </si>
  <si>
    <t xml:space="preserve">3.4.3 Publicar el POA 2025
</t>
  </si>
  <si>
    <t>POA publicado en año n</t>
  </si>
  <si>
    <t>POA publicado</t>
  </si>
  <si>
    <t>DPD,DC</t>
  </si>
  <si>
    <t>3.5 Planficación Operativa Automatizada</t>
  </si>
  <si>
    <t>POA automatizado</t>
  </si>
  <si>
    <t>3.5.1 Solicitar sofware</t>
  </si>
  <si>
    <t>Un sofware</t>
  </si>
  <si>
    <t>3.5.2 Capacitar a los usuarios en la herramienta</t>
  </si>
  <si>
    <t>No. de personas capacitadas en la herramienta</t>
  </si>
  <si>
    <t>500 personas capacitadas en la herramienta.</t>
  </si>
  <si>
    <t xml:space="preserve">3.6 Presupuesto Institucional 2025 elaborado.
</t>
  </si>
  <si>
    <t>Presupuesto elaborado en año n</t>
  </si>
  <si>
    <t>Presupuesto Institucional elaborado</t>
  </si>
  <si>
    <t xml:space="preserve">3.6.1 Distribuir topes presupuestarios por áreas sustantivas y de apoyo.
</t>
  </si>
  <si>
    <t>Topes presupuestarios distribuidos  por áreas en año n</t>
  </si>
  <si>
    <t>Topes presupuestarios</t>
  </si>
  <si>
    <t>No. de jornadas de orientación y capacitación realizadas en año n</t>
  </si>
  <si>
    <t>4 Jornadas</t>
  </si>
  <si>
    <t>No. de acompañamientos a las áreas realizados en año n</t>
  </si>
  <si>
    <t>30 Acompañamientos</t>
  </si>
  <si>
    <t>3. 7 Rendición de cuenta institucional</t>
  </si>
  <si>
    <t>Rendición de cuenta Institucional realizada en año n</t>
  </si>
  <si>
    <t>Rendición de cuenta</t>
  </si>
  <si>
    <t>3.7.1 Elaborar Memoria Institucional 2024.</t>
  </si>
  <si>
    <t>Memoria Institucional elaborada en año n</t>
  </si>
  <si>
    <t>Memoria Institucional</t>
  </si>
  <si>
    <t>3.7.1.1 Recopilación de informaciones laborales  de las áreas sustantivas y de apoyo</t>
  </si>
  <si>
    <t>Informaciones laborales recopiladas por áreas en año n</t>
  </si>
  <si>
    <t>Recopilación de informaciones laborales</t>
  </si>
  <si>
    <t xml:space="preserve">DPD  </t>
  </si>
  <si>
    <t>3.7.1.2 Publicación de la Memoria Institucional.</t>
  </si>
  <si>
    <t>Memoria Institucional publicada en año n</t>
  </si>
  <si>
    <t>Una publicación</t>
  </si>
  <si>
    <t xml:space="preserve">DPD-DC </t>
  </si>
  <si>
    <t>4.1 Actualización de Procesos Institucionales</t>
  </si>
  <si>
    <t xml:space="preserve"> Procesos institucionales actualizados en año n</t>
  </si>
  <si>
    <t>Procesos actualizados</t>
  </si>
  <si>
    <t>4.1.1 Realizar levantamiento de procesos fiducarios</t>
  </si>
  <si>
    <t>No. de levantamientos realizados en año n</t>
  </si>
  <si>
    <t>Un levantamiento</t>
  </si>
  <si>
    <t xml:space="preserve">4.1.2 Socializar Manual de Procesos </t>
  </si>
  <si>
    <t xml:space="preserve">No. de talleres de socialización  impartidos en año n </t>
  </si>
  <si>
    <t xml:space="preserve">Un taller </t>
  </si>
  <si>
    <t>4.1.3 Estandarizar los procesos institucionales</t>
  </si>
  <si>
    <t>No. de procesos estandarizados en año n</t>
  </si>
  <si>
    <t>Procesos estandarizados</t>
  </si>
  <si>
    <t>4.2 Actualización de Procedimientos Institucional</t>
  </si>
  <si>
    <t xml:space="preserve"> Procedimientos actualizados en año n</t>
  </si>
  <si>
    <t>procedimientos actualizados</t>
  </si>
  <si>
    <t>4.2.1 Actualizar  procedimientos fiduciarios</t>
  </si>
  <si>
    <t>Procedimientos fiduciarios actualizados en año n</t>
  </si>
  <si>
    <t>4.2.2 Actualizar procedimientos sustantivos</t>
  </si>
  <si>
    <t>Procedimientos sustantivos actualizados en año n</t>
  </si>
  <si>
    <t>4.2.3 Validación de procedimientos.</t>
  </si>
  <si>
    <t xml:space="preserve">No. de encuentros de validación  realizados en año n </t>
  </si>
  <si>
    <t>Un encuentro</t>
  </si>
  <si>
    <t>4.2.4 Socialización de Manual de Procedimientos</t>
  </si>
  <si>
    <t xml:space="preserve">Manual de Procedimientos socializado en año n </t>
  </si>
  <si>
    <t xml:space="preserve">Una socialización </t>
  </si>
  <si>
    <t>DPD- DC</t>
  </si>
  <si>
    <t>4.2.5 Publicar Manual de  Procedimientos</t>
  </si>
  <si>
    <t xml:space="preserve">Manual de Procedimientos publicado en año n </t>
  </si>
  <si>
    <t>CAF implementado</t>
  </si>
  <si>
    <t>Un modelo CAF</t>
  </si>
  <si>
    <t>5.1 Aplicación del proceso de autoevaluación anual</t>
  </si>
  <si>
    <t>Proceso de autoevaluación aplicado en año n</t>
  </si>
  <si>
    <t>Proceso aplicado</t>
  </si>
  <si>
    <t xml:space="preserve">MT-MAP </t>
  </si>
  <si>
    <t>5.2 Implementar Plan de Mejora de  Calidad de los servicios de la institución.</t>
  </si>
  <si>
    <t>Plan de Mejora implementado en año n</t>
  </si>
  <si>
    <t>DPD, RRHH, Areas</t>
  </si>
  <si>
    <t xml:space="preserve">5.2.1 Aplicación de encuesta de satisfacción a usuarios
</t>
  </si>
  <si>
    <t>No de informes de satisfacción de usuarios realizadas en año n</t>
  </si>
  <si>
    <t>1 Informes</t>
  </si>
  <si>
    <t xml:space="preserve">DPD- RRHH </t>
  </si>
  <si>
    <t xml:space="preserve">5.2.2 Implementar programa de mejoras continua a los servicios 
</t>
  </si>
  <si>
    <t>No. Programas de mejoras continua implementados en año n</t>
  </si>
  <si>
    <t>Programa implementado</t>
  </si>
  <si>
    <t xml:space="preserve">DPD-RRHH </t>
  </si>
  <si>
    <t>6.1 Actualizar inventario de operaciones estadísticas</t>
  </si>
  <si>
    <t>No.  de nuevas variables estadísticas identificadas en año n</t>
  </si>
  <si>
    <t>Variables Estadísticas</t>
  </si>
  <si>
    <t>6.2 Recopilación de informaciones estadísticas de las áreas sustantivas y de apoyo</t>
  </si>
  <si>
    <t>No. de reportes recolectados en año n</t>
  </si>
  <si>
    <t>45 Reportes</t>
  </si>
  <si>
    <t>6.3 Revisión de informaciones estadísticas de las áreas sustantivas y de apoyo</t>
  </si>
  <si>
    <t>No. de informes revisados en año n</t>
  </si>
  <si>
    <t>6.4 Procesamiento de informaciones estadísticas de las áreas sustantivas y de apoyo</t>
  </si>
  <si>
    <t>No. de reportes estadísticos Procesados en año n</t>
  </si>
  <si>
    <t>144 reportes</t>
  </si>
  <si>
    <t>6.5 Elaborar Anuario Estadistico Institucional</t>
  </si>
  <si>
    <t>Anuario estadistico Elaborado en año n</t>
  </si>
  <si>
    <t>1 Anuario</t>
  </si>
  <si>
    <t>6.5.1 Solicitar Impresión de Anuario Estadistico Institucional</t>
  </si>
  <si>
    <t>Anuario estadistico impreso en año n</t>
  </si>
  <si>
    <t>50 Ejemplares</t>
  </si>
  <si>
    <t>6.6 Publicación Estadística Laborales en el Portal Institucional</t>
  </si>
  <si>
    <t>12 Publicaciones</t>
  </si>
  <si>
    <t>DPD- TIC</t>
  </si>
  <si>
    <t>6.7 Actualizar los registros administrativos</t>
  </si>
  <si>
    <t>No. de registros administrativos actualizados en año n</t>
  </si>
  <si>
    <t xml:space="preserve">12 Actualizaciones </t>
  </si>
  <si>
    <t>5 Proyectos</t>
  </si>
  <si>
    <t>7.1 Diseñar nuevos proyectos de inversión pública</t>
  </si>
  <si>
    <t xml:space="preserve">No. de proyectos formulados en año n </t>
  </si>
  <si>
    <t>5 proyectos</t>
  </si>
  <si>
    <t>7.2 Actualizar proyectos de Inversión Pública en el  SNIP</t>
  </si>
  <si>
    <t>No. de  proyectos de inversión Pública actualizados en año n</t>
  </si>
  <si>
    <t>7.3 Elaborar programación física- financiera de los proyectos</t>
  </si>
  <si>
    <t xml:space="preserve">programación fisico-financiera elaborada en año n </t>
  </si>
  <si>
    <t>4 Programaciones</t>
  </si>
  <si>
    <t>7.4 Elaborar  POA de los Proyectos de Inversión Pública de la Institución</t>
  </si>
  <si>
    <t>No. de POA de Proyectos de Inversión Pública elaborados en año n</t>
  </si>
  <si>
    <t>9 POA de Proyectos de Inversión elaborados</t>
  </si>
  <si>
    <t>7.5 Actualizar el Plan Nacional Plurianual de Inversión Pública de los proyectos de la Institución.</t>
  </si>
  <si>
    <t>No. de actualizaciones en el PNPIP en año n</t>
  </si>
  <si>
    <t>7.6 Actualizar el Plan Nacional Plurinual del Sector Público (PNPSP)</t>
  </si>
  <si>
    <t>PNPSP actualizado en año n</t>
  </si>
  <si>
    <t xml:space="preserve">Una actualización </t>
  </si>
  <si>
    <t>8. Cooperación Internacional gestionada</t>
  </si>
  <si>
    <t>Mesa sectorial de cooperación convocada</t>
  </si>
  <si>
    <t>Una convocatoria</t>
  </si>
  <si>
    <t>8.1 Coordinar acciones con el MEPyD.</t>
  </si>
  <si>
    <t>Mesa de cooperación solicitada en año n</t>
  </si>
  <si>
    <t>Una solicitud</t>
  </si>
  <si>
    <t xml:space="preserve">MT-MEPYD </t>
  </si>
  <si>
    <t>8.2  Activar la mesa de cooperación</t>
  </si>
  <si>
    <t>Mesa de Cooperación activada en año n</t>
  </si>
  <si>
    <t>Una mesa</t>
  </si>
  <si>
    <t>8.2.1 Convocar mesa sectorial de cooperación</t>
  </si>
  <si>
    <t>No.de convocatorias realizadas  en año n</t>
  </si>
  <si>
    <t>2 Convocatorias</t>
  </si>
  <si>
    <t>8.2.2  Presentar proyectos de inversión pública priorizados</t>
  </si>
  <si>
    <t>No. de propuestas de proyectos formuladas presentado en año n</t>
  </si>
  <si>
    <t>8.2.3 Redactar informes ayuda memoria de las reuniones</t>
  </si>
  <si>
    <t>No. de informes redactados en año n</t>
  </si>
  <si>
    <t xml:space="preserve">2 Informes </t>
  </si>
  <si>
    <t>8.2.4 Remitir informes de sesiones a los participantes</t>
  </si>
  <si>
    <t>No. de informes remitidos en año n</t>
  </si>
  <si>
    <t>8.3 Formular propuestas de cooperación internacional.</t>
  </si>
  <si>
    <t>No. de propuestas formuladas  en año n</t>
  </si>
  <si>
    <t>5 Propuestas</t>
  </si>
  <si>
    <t>9.   Planes, programas y proyectos Monitoreado y evaluados</t>
  </si>
  <si>
    <t>No. de informes realizados en año n</t>
  </si>
  <si>
    <t>18 informes de evaluación</t>
  </si>
  <si>
    <t>9.1 Desarrollar herramienta de monitoreo y evaluación.</t>
  </si>
  <si>
    <t xml:space="preserve">Herramienta de monitoreo y evaluación desarrollada en año n </t>
  </si>
  <si>
    <t>Herramienta desarrollada</t>
  </si>
  <si>
    <t>9.2 Encuentros de seguimiento a Plan Operativo 2025 del MT</t>
  </si>
  <si>
    <t xml:space="preserve">No. de encuentros trimestrales realizados en año n </t>
  </si>
  <si>
    <t>4 Encuentros de seguimiento</t>
  </si>
  <si>
    <t>9.3 Seguimiento a los Objetivos de Desarrollo Sostenibles (ODS)</t>
  </si>
  <si>
    <t>No. De participaciones en Comisión  Nacional de seguimiento a los ODS en año n</t>
  </si>
  <si>
    <t>16 Participaciones</t>
  </si>
  <si>
    <t>9.4  Seguimiento al cumplimiento de las metas presidenciales del MT.</t>
  </si>
  <si>
    <t xml:space="preserve">No. de reuniones de seguimiento de MP realizados en año n </t>
  </si>
  <si>
    <t>4Reuniones</t>
  </si>
  <si>
    <t>9.5 Acompañamiento de evaluación por desempeño</t>
  </si>
  <si>
    <t>No. de acompañamiento a las áreas realizados en año n</t>
  </si>
  <si>
    <t xml:space="preserve">2 Acompañamientos </t>
  </si>
  <si>
    <t>9.6 Elaborar informes de ejecución físico-financiera institucional</t>
  </si>
  <si>
    <t>9.7 Seguimiento a los indicadores de gestión Pública</t>
  </si>
  <si>
    <t>No. de indicadores de Gestión pública monitoreados</t>
  </si>
  <si>
    <t>8 Indicadores de gestión</t>
  </si>
  <si>
    <t>DGHSI</t>
  </si>
  <si>
    <t xml:space="preserve">1.1 Evaluar las Condiciones de  Seguridad y Salud en las MiPymes y grandes empresas. </t>
  </si>
  <si>
    <t>No. de evaluaciones realizadas en el año n</t>
  </si>
  <si>
    <t>2,000 Evaluaciones</t>
  </si>
  <si>
    <t>1.1.1 Evaluar los Riesgos Laborales en el Sector  Construcción</t>
  </si>
  <si>
    <t>No. de evaluaciones realizadas en el sector construcción en año n</t>
  </si>
  <si>
    <t xml:space="preserve">200 Evaluaciones </t>
  </si>
  <si>
    <t>1.1.2 Evaluar Riesgos Laborales en el Sector Zona Franca.</t>
  </si>
  <si>
    <t>No. de evaluaciones realizadas en Zonas Francas en año n</t>
  </si>
  <si>
    <t>200 Evaluaciones</t>
  </si>
  <si>
    <t>1.1.3 Evaluar los Riesgos Laborales en el Sector Agropecuario (Banana, caña, arroz, etc.)</t>
  </si>
  <si>
    <t>No. de evaluaciones realizadas en el Sector Agropecuario en año n</t>
  </si>
  <si>
    <t>1.1.4 Evaluación de Riesgos Laborales en el Sector de Manufactura.</t>
  </si>
  <si>
    <t>No. de evaluaciones realizadas en el Sector Manufacturero en año n</t>
  </si>
  <si>
    <t xml:space="preserve">400 Evaluaciones </t>
  </si>
  <si>
    <t>1.1.5 Evaluar los riesgos laborales  en el Sector comercio y Servicio</t>
  </si>
  <si>
    <t>No. de evaluaciones realizadas en el Sector Comercio y Servicio en año n</t>
  </si>
  <si>
    <t>800 Evaluaciones</t>
  </si>
  <si>
    <t>1.1.6 Evaluar los riesgos laborales en el Sector Turismo</t>
  </si>
  <si>
    <t>No. de evaluaciones realizadas en el Sector Turismo en año n</t>
  </si>
  <si>
    <t>1.2 Monitoreo de las condiciones de SST Evaluadas</t>
  </si>
  <si>
    <t>No. de monitoreos realizados en año n</t>
  </si>
  <si>
    <t>3,000 Monitoreos</t>
  </si>
  <si>
    <t>-</t>
  </si>
  <si>
    <t xml:space="preserve">1.2.1 Monitoreo de las Condiciones Evaluadas en el Sector Zona franca. </t>
  </si>
  <si>
    <t>No. de monitoreo realizados en Zonas Francas  en año n</t>
  </si>
  <si>
    <t>600 Monitoreos</t>
  </si>
  <si>
    <t>1.2.2 Monitoreo de las Condiciones Evaluadas en el sector comercio</t>
  </si>
  <si>
    <t>No. de monitoreo realizados en sector comercio en año n</t>
  </si>
  <si>
    <t>1,200 Monitoreos</t>
  </si>
  <si>
    <t>1.2.3 Monitoreo de las Condiciones Evaluadas en el sector de manufactura.</t>
  </si>
  <si>
    <t>No. de monitoreo realizados  sector manufactura en año n</t>
  </si>
  <si>
    <t>300 Monitoreos</t>
  </si>
  <si>
    <t>1.2.4 Monitoreo de las Condiciones Evaluadas en el Sector Agropecuario (Banano, Caña, Arroz, etc.)</t>
  </si>
  <si>
    <t>No. de monitoreo realizados en el sector agrícola en año n</t>
  </si>
  <si>
    <t>1.2.5 Monitoreo de las Condiciones Evaluadas en el Sector Construcción</t>
  </si>
  <si>
    <t>No. de monitoreo realizados sector construcción en año n</t>
  </si>
  <si>
    <t>1.2.6 Monitoreo de las Condiciones Evaluadas en el Sector Turismo</t>
  </si>
  <si>
    <t>No. de Monitoreo realizados en el sector turismo en año n</t>
  </si>
  <si>
    <t>1.3 Auditar las MiPymes y las grandes empresas</t>
  </si>
  <si>
    <t>No. de  MiPymes y empresas auditadas en año n</t>
  </si>
  <si>
    <t>700 Empresas</t>
  </si>
  <si>
    <t>1.4 Capacitación del personal</t>
  </si>
  <si>
    <t>280 Personas</t>
  </si>
  <si>
    <t>1.4.1 Capacitar el personal en Seguridad y Salud en el Trabajo</t>
  </si>
  <si>
    <t>No. de personas capacitadas en SST en año n</t>
  </si>
  <si>
    <t>25 Personas</t>
  </si>
  <si>
    <t>DGHSI/ RRHH</t>
  </si>
  <si>
    <t>1.4.2 Capacitar al Personal en Bioseguridad sobre la elaboración de Protocolos de actuación y de intervención, por rama de actividad</t>
  </si>
  <si>
    <t>1.4.3 Capacitar en Auditoría del Sistema de Gestión por rama de actividad</t>
  </si>
  <si>
    <t>1.4.4  Capacitar en Investigación de Accidentes</t>
  </si>
  <si>
    <t>1.4.5 Capacitar en Ergonomía</t>
  </si>
  <si>
    <t>No. de analistas e inspectores y Capacitados en año n</t>
  </si>
  <si>
    <t xml:space="preserve">60 Analistas e Inspectores </t>
  </si>
  <si>
    <t>1.4.6  Capacitar en Medición de Contaminantes</t>
  </si>
  <si>
    <t>No. de analistas e inspectores  Capacitados en año n</t>
  </si>
  <si>
    <t xml:space="preserve">1.4.7 Maestria en materia de Riesgos Laborales y manejo de estadísticas </t>
  </si>
  <si>
    <t>No. de personas capacitadas en maestría en año n</t>
  </si>
  <si>
    <t>6 Analistas/Técnicos</t>
  </si>
  <si>
    <t>1.4.8 Maestría en Prevención de Riesgos Laborales</t>
  </si>
  <si>
    <t>4 Analistas</t>
  </si>
  <si>
    <t>DGHSI/AECID/OIT /IDOPRIL</t>
  </si>
  <si>
    <t>1.4.9 Capacitar al personal en Redacción de Informes Técnicos de SST</t>
  </si>
  <si>
    <t>No. de Analistas de Seguridad y Salud Capacitados en año n</t>
  </si>
  <si>
    <t>DGHSI/RRHH</t>
  </si>
  <si>
    <t>1.4.10 Capacitación en Manejo de instrumentos de medición de Ruidos, Vibración, Radiación, Temperatura,</t>
  </si>
  <si>
    <t>1.5 Nombramiento de personal a la DGHSI</t>
  </si>
  <si>
    <t>27 Personas</t>
  </si>
  <si>
    <t>1.5.1 Solicitar  personal multidisciplinario (Ingenieros Industriales, Licenciados En química, Médicos ocupacionales, Licenciado en Economía, Licenciado en Computación,  entre otros)</t>
  </si>
  <si>
    <t xml:space="preserve">No. Personal  Solicitado en año n </t>
  </si>
  <si>
    <t xml:space="preserve">1.6 Solicitar  Reajuste salarial al personal administrativo y técnico </t>
  </si>
  <si>
    <t xml:space="preserve">No. Personal beneficiado en año n </t>
  </si>
  <si>
    <t xml:space="preserve">FALTA LA META Y PROGRAMACIÓN </t>
  </si>
  <si>
    <t>1.7 Adquisición de mobiliarios de oficinas</t>
  </si>
  <si>
    <t xml:space="preserve">
11 Escritorios,  11 sillas,  11 Archivos de 3 Gavetas, </t>
  </si>
  <si>
    <t>DGHSI/DAF</t>
  </si>
  <si>
    <t xml:space="preserve">1.8 Adquisición de equipos informáticos </t>
  </si>
  <si>
    <t>No. de equipos solicitados en año n</t>
  </si>
  <si>
    <t xml:space="preserve">20 Computadoras,           
3 Scanner,
1 impresora Multifuncional,                 25 tablets
</t>
  </si>
  <si>
    <t>DGHSI/DAF/DTIC</t>
  </si>
  <si>
    <t xml:space="preserve">1.8.1 Solicitar software para digitalizar los procesos del área de vigilancia y monitoreo </t>
  </si>
  <si>
    <t>Software solicitado en año n</t>
  </si>
  <si>
    <t xml:space="preserve">1 Software </t>
  </si>
  <si>
    <t>DGHSI/DTIC</t>
  </si>
  <si>
    <t xml:space="preserve">1.8.2 Dotar de flotas a los técnicos SST </t>
  </si>
  <si>
    <t xml:space="preserve">15  flotas </t>
  </si>
  <si>
    <t>1.9 Adquisición de instrumentos de Medición Ruidos, Vibración, Radiación, Temperatura y vapor</t>
  </si>
  <si>
    <t>No. de instrumentos de medición solicitados en año n</t>
  </si>
  <si>
    <t>1 vibrografo,                     1 dosímetro,                       1 sonómetro,                      1 higrómetro,                     1 luxómetro,                       1 medidor de tensión eléctrica.</t>
  </si>
  <si>
    <t>1.9.1 Adquisición de armario con llaves para  preservar los equipos en condiciones climáticas adecuadas.</t>
  </si>
  <si>
    <t>No. de armario en año n</t>
  </si>
  <si>
    <t>1 armario</t>
  </si>
  <si>
    <t>1.10 Asignación de vehículos para DGHSI</t>
  </si>
  <si>
    <t>No. de Vehículos asignados en año n</t>
  </si>
  <si>
    <t>2 vehículos</t>
  </si>
  <si>
    <t>1.11 Adquisición de equipos de protección personal (EPP)</t>
  </si>
  <si>
    <t xml:space="preserve">25 chalecos,                   25 casco de seguridad ,                    25 calzados,                   25 lentes de seguridad,                  25 auditivos,                   10 mascarilla con carbón activado,                         1 caja de filtro con carbón activado                          </t>
  </si>
  <si>
    <t>1.12 Realizar estudios regionales  en materia de riesgos laborales</t>
  </si>
  <si>
    <t>No. de estudios de riesgos laborales realizados en año n</t>
  </si>
  <si>
    <t>OPRILAB/DAF</t>
  </si>
  <si>
    <t>1.12.1 Realizar estudios cualitativos  sobre los estrés laboral (Salud Mental y Trabajo, Diagnostico de Situación), (Trabajadores Autónomos y Prevención, Perfil Sociodemográfico y Siniestralidad)</t>
  </si>
  <si>
    <t xml:space="preserve">2 Estudios </t>
  </si>
  <si>
    <t>1.12.2 Elaborar informes  sobre estadísticas de riesgos laborales</t>
  </si>
  <si>
    <t>No. de informes elaborados  en año n</t>
  </si>
  <si>
    <t>1.12.3 Realizar Foro de Prevención de Riesgos Laborales Regionales</t>
  </si>
  <si>
    <t>No. de Foros realizados en año n</t>
  </si>
  <si>
    <t>2 Foros</t>
  </si>
  <si>
    <t>1.12.4 Socializar Estadísticas sobre Riesgos Laborales con las MiPymes, grandes empresas y sindicatos</t>
  </si>
  <si>
    <t>No. de Socialización realizadas en años n</t>
  </si>
  <si>
    <t xml:space="preserve">4 Socializaciones </t>
  </si>
  <si>
    <t xml:space="preserve">1.12.5 Seguimiento a las implementación de los acuerdos interinstitucionales </t>
  </si>
  <si>
    <t>2 Informes</t>
  </si>
  <si>
    <t xml:space="preserve">1.12.6 Realizar  mesa de trabajo a nivel nacional en materia de prevención de riesgos laborales. </t>
  </si>
  <si>
    <t>No. de Mesas de trabajo realizadas en año n</t>
  </si>
  <si>
    <t>4 mesa de trabajo</t>
  </si>
  <si>
    <t>1.12.7 Solicitar impresión de Revista sobre prevención de Riesgos Laborales</t>
  </si>
  <si>
    <t>No. de Revistas impresas en año n</t>
  </si>
  <si>
    <t xml:space="preserve">200 Revistas         </t>
  </si>
  <si>
    <t>1.12.8 Imprimir  Boletín sobre prevención de Riesgos Laborales</t>
  </si>
  <si>
    <t>No. de Boletín impresos en año n</t>
  </si>
  <si>
    <t>200 Boletines</t>
  </si>
  <si>
    <t>1.12.9 Imprimir  Brochures sobre estadísticas  de prevención de Riesgos Laborales</t>
  </si>
  <si>
    <t>2500 Brochures</t>
  </si>
  <si>
    <t xml:space="preserve">1.13 Solicitar Software para el manejo de datos estadísticos </t>
  </si>
  <si>
    <t>1.14 Solicitar la impresión  de guia del conductor para la prevención de Riesgos Laborales.</t>
  </si>
  <si>
    <t>No. de Guías impresas en año n</t>
  </si>
  <si>
    <t>2,000 Guías</t>
  </si>
  <si>
    <t xml:space="preserve">       </t>
  </si>
  <si>
    <t>No. de trabajadores y empleadores  capacitados en año n</t>
  </si>
  <si>
    <t xml:space="preserve">8,000 personas </t>
  </si>
  <si>
    <t>No de personas capacitadas en año n</t>
  </si>
  <si>
    <t>8,000 personas capacitadas</t>
  </si>
  <si>
    <t>No. de personas capacitadas sobre el Reglamento 522-06 en año n</t>
  </si>
  <si>
    <t xml:space="preserve">No. de materiales impresos en año n </t>
  </si>
  <si>
    <t>No. de ejemplares impresos  realizadas  en año n</t>
  </si>
  <si>
    <t>5,000 Ejemplares</t>
  </si>
  <si>
    <t>DGHSI/DAF/DC</t>
  </si>
  <si>
    <t>No. de ejemplares de Guías impresas en año n</t>
  </si>
  <si>
    <t>1,000 Ejemplares</t>
  </si>
  <si>
    <t>1,000 Brochures</t>
  </si>
  <si>
    <t>No. de promociones digitales realizadas. en año n</t>
  </si>
  <si>
    <t xml:space="preserve">12 Cápsulas informativas, encuestas </t>
  </si>
  <si>
    <t>DGHSI/DC</t>
  </si>
  <si>
    <t>Decreto 522-06 y sus Resoluciones Complementarias (Res. 04-07 y Res. 07-07 de Seguridad y Salud en el Trabajo moficados en año n</t>
  </si>
  <si>
    <t>1 Decreto 522-06</t>
  </si>
  <si>
    <t>No. de ferias realizadas en año n</t>
  </si>
  <si>
    <t>1 Feria</t>
  </si>
  <si>
    <t>No. de ferias de seguridad y salud en el trabajo  realizadas en año n</t>
  </si>
  <si>
    <t>No. de Stand de buenas prácticas expuestos en año n</t>
  </si>
  <si>
    <t>10 Stands de Buenas Prácticas</t>
  </si>
  <si>
    <t>2.2.3 Realizar demostraciones de buenas  prácticas en situación de emergencia  insipiente.(Brigadas de emergencias SST).</t>
  </si>
  <si>
    <t>No. de Competencias realizadas en año n</t>
  </si>
  <si>
    <t>1 Competencia (Demostración)</t>
  </si>
  <si>
    <t xml:space="preserve">No. MiPymes y grandes empresas  certificadas </t>
  </si>
  <si>
    <t xml:space="preserve">600 Empresas  </t>
  </si>
  <si>
    <t>No. de programas evaluados de SST  en año n</t>
  </si>
  <si>
    <t>800 Programas Evaluados en año n</t>
  </si>
  <si>
    <t>No. de empresas certificadas en SST  N</t>
  </si>
  <si>
    <t>600 Empresas en año n</t>
  </si>
  <si>
    <t>Actos de certificación realizados en año n</t>
  </si>
  <si>
    <t xml:space="preserve">  Actos de certificación</t>
  </si>
  <si>
    <t>Una de Política Nacional de seguridad y salud en el trabajo (SST) diseñada en año n.</t>
  </si>
  <si>
    <t>1 Política</t>
  </si>
  <si>
    <t xml:space="preserve"> Política Nacional de seguridad y salud en el trabajo (SST) diseñada   en año n</t>
  </si>
  <si>
    <t>IDOPPRIL, OIT,DGHSI</t>
  </si>
  <si>
    <t>No. de mesas técnicas realizadas en año n</t>
  </si>
  <si>
    <t>8 mesas</t>
  </si>
  <si>
    <t>Política divulgada en año n</t>
  </si>
  <si>
    <t>No. de Guias técnica por sectores en año n</t>
  </si>
  <si>
    <t xml:space="preserve">6 Guias </t>
  </si>
  <si>
    <t>Solicitado a OIT</t>
  </si>
  <si>
    <t xml:space="preserve">No. de guias diseñadas en año n
</t>
  </si>
  <si>
    <t>DGHSI/OIT</t>
  </si>
  <si>
    <t>No. de Guias actualizadas en año n</t>
  </si>
  <si>
    <t>2 Guias</t>
  </si>
  <si>
    <t>No. de guias técnicas impresas en año n</t>
  </si>
  <si>
    <t>500 Guias</t>
  </si>
  <si>
    <t xml:space="preserve">No. de guías diseñada en año n </t>
  </si>
  <si>
    <t xml:space="preserve">2  guías </t>
  </si>
  <si>
    <t xml:space="preserve">No. de guias diesñadas en año n
</t>
  </si>
  <si>
    <t>1 Guia</t>
  </si>
  <si>
    <t>1 guia</t>
  </si>
  <si>
    <t>TOTAL</t>
  </si>
  <si>
    <t>Viceministerio de la Seguridad Social</t>
  </si>
  <si>
    <t>No. de reuniones de socializacion realizadas en año n</t>
  </si>
  <si>
    <t>23 Reuniones de socialización</t>
  </si>
  <si>
    <t>No. de coordinaciones con organismos internacionales  realizadas en año n</t>
  </si>
  <si>
    <t>Una coordinación</t>
  </si>
  <si>
    <t>No. de socilizaciones realizadas en año n</t>
  </si>
  <si>
    <t xml:space="preserve">5 Socialización </t>
  </si>
  <si>
    <t>4 Reuniones</t>
  </si>
  <si>
    <t>1.2.3 Realizar reniones con el Comité Nacional de Honorarios Profesionales</t>
  </si>
  <si>
    <t>No. de protocolos profesionales  elaborados en año n</t>
  </si>
  <si>
    <t>Un protocolo</t>
  </si>
  <si>
    <t>1.3 Adecuación y actualización de  Reglamentos y otras normativas del Sistema Dominicano de Seguridad Social</t>
  </si>
  <si>
    <t>No. de actualiaciones realiadas en año n</t>
  </si>
  <si>
    <t xml:space="preserve">5 Actualizaciones </t>
  </si>
  <si>
    <t>1.3,1 Impulsar la actualización del Reglamento de Pensiones de la Seguridad Social</t>
  </si>
  <si>
    <t>Proyecto de reglamento de pensiones elaborado</t>
  </si>
  <si>
    <t>1 Reglamento</t>
  </si>
  <si>
    <t>No. de sesiones del CNSS realizadas</t>
  </si>
  <si>
    <t>24 sesiones</t>
  </si>
  <si>
    <t>No. de sesiones del CNSS realizadas, en año n</t>
  </si>
  <si>
    <t>24 Sesiones</t>
  </si>
  <si>
    <t>No. de reuniones del CNSS realizadas en ano n</t>
  </si>
  <si>
    <t>144 Reuniones</t>
  </si>
  <si>
    <t>No. de Resoluciones emitidas por el CNSS, en año n</t>
  </si>
  <si>
    <t xml:space="preserve">75 Resoluciones </t>
  </si>
  <si>
    <t>No. de personas capacitadas en Seguridad Social en año n</t>
  </si>
  <si>
    <t xml:space="preserve">200 Personas </t>
  </si>
  <si>
    <t>No. Alianzas Estratégicas firmadas</t>
  </si>
  <si>
    <t>2 Alianzas</t>
  </si>
  <si>
    <t>Convenios firmados de servicios DIDA-MT firmado.</t>
  </si>
  <si>
    <t>1 Convenios</t>
  </si>
  <si>
    <t>Convenios firmados</t>
  </si>
  <si>
    <t>No. de reuniones realizadas</t>
  </si>
  <si>
    <t>24 Reuniones</t>
  </si>
  <si>
    <t>No. de reuniones realizadas con el sector gobierno, en año n</t>
  </si>
  <si>
    <t xml:space="preserve">12 Reuniones </t>
  </si>
  <si>
    <t>No. de reniones realizadas con el SDSS, en año n</t>
  </si>
  <si>
    <t>No, de mobiliarios y equipos adquiridos en año n</t>
  </si>
  <si>
    <t>12 Mobiliarios y equipos informáticos</t>
  </si>
  <si>
    <t>3 Computadoras, I lapto, un proyector una empresora</t>
  </si>
  <si>
    <t>3 escritorios, 3 sillas ergonomivas</t>
  </si>
  <si>
    <t>No de peronas capacitadas en año n</t>
  </si>
  <si>
    <t>Resultados/Productos/Actividades</t>
  </si>
  <si>
    <t>1. Comisión Nacional de Empleo  reactivada y funcionando.</t>
  </si>
  <si>
    <t>DGE/CAPACITACIÓN/SENAE/OMLAD/AECID/UE</t>
  </si>
  <si>
    <t>1.1. Reuniones de presentación y socialización de lineamientos de políticas públicas de empleo</t>
  </si>
  <si>
    <t>No. De  Estudios del  Mercado Laboral realizado</t>
  </si>
  <si>
    <t>DGE/OMLAD</t>
  </si>
  <si>
    <t>3 Estudios</t>
  </si>
  <si>
    <t>No. de panoramas laborales elaborados en año n</t>
  </si>
  <si>
    <t>3 Panoramas Laborales</t>
  </si>
  <si>
    <t>No.de reuniones realizadas en año n</t>
  </si>
  <si>
    <t>No. de actividades realizadas en año n</t>
  </si>
  <si>
    <t>2 Actividades</t>
  </si>
  <si>
    <t>No. De estudios publicados</t>
  </si>
  <si>
    <t>No. de jornadas de empleo realizadas en año n</t>
  </si>
  <si>
    <t>85 Jornadas</t>
  </si>
  <si>
    <t>25 Ferias</t>
  </si>
  <si>
    <t>No. De materiales impresos (lapiceros, libretas, paraguas, poloshirt, termos, postick, carpetas, gorras, llaveros, layard, mouse pad, entre otros)</t>
  </si>
  <si>
    <t>100,000 Ejemplares</t>
  </si>
  <si>
    <t>No. de operativos realizados en año n</t>
  </si>
  <si>
    <t>No. de visitas realizadas en año n</t>
  </si>
  <si>
    <t>4 Visistas</t>
  </si>
  <si>
    <t>No. de buscadores de empleo orientados en año n</t>
  </si>
  <si>
    <t>32,000 Buscadores</t>
  </si>
  <si>
    <t>No. de talleres realizados en año n</t>
  </si>
  <si>
    <t>1280 Tallleres</t>
  </si>
  <si>
    <t xml:space="preserve">20,000 Manuales </t>
  </si>
  <si>
    <t>No. de estrategia formuladas</t>
  </si>
  <si>
    <t>1Estrategia</t>
  </si>
  <si>
    <t>Dignostico realizado en año n</t>
  </si>
  <si>
    <t>1Diagnóstico</t>
  </si>
  <si>
    <t>Sistema Nacional de Regulación de agencias diseñado en año n</t>
  </si>
  <si>
    <t>1Diseño</t>
  </si>
  <si>
    <t>Un sistema desarrollado en año n</t>
  </si>
  <si>
    <t>1Sistema</t>
  </si>
  <si>
    <t>No.de actos realizados en año n</t>
  </si>
  <si>
    <t>1 Acto</t>
  </si>
  <si>
    <t>4,042 participantes</t>
  </si>
  <si>
    <t>DGE/SENAE/Capacitación</t>
  </si>
  <si>
    <t>No. de cursos contratados en año n</t>
  </si>
  <si>
    <t>No. de jóvenes con estipendio en año n</t>
  </si>
  <si>
    <t>No. de cursos impartidos en año n</t>
  </si>
  <si>
    <t>No. de empresas (COS) supervisadas en año n</t>
  </si>
  <si>
    <t>16 supervisiones efectuadas</t>
  </si>
  <si>
    <t>No.de materiales adquiridos en año n</t>
  </si>
  <si>
    <t>1 Global</t>
  </si>
  <si>
    <t>1 Actualización</t>
  </si>
  <si>
    <t>No. de módulos implementados en año n</t>
  </si>
  <si>
    <t>3 Módulos</t>
  </si>
  <si>
    <t>No. de personal contratado 1</t>
  </si>
  <si>
    <t>No. Personas insertadas en empleos temporales (mujeres, hombres y personas con discapacidad) en año n</t>
  </si>
  <si>
    <t>DGE/SENAE/DCPCEE</t>
  </si>
  <si>
    <t>No.de personas insertadas en empleos temporales en año n</t>
  </si>
  <si>
    <t>No. de empresas supervisadas en año n</t>
  </si>
  <si>
    <t>7 Empresas supervisadas</t>
  </si>
  <si>
    <t>No. De analistas contratados</t>
  </si>
  <si>
    <t>200 Jóvenes</t>
  </si>
  <si>
    <t xml:space="preserve">DCPCEE/ Escuela Taller
</t>
  </si>
  <si>
    <t>No. de estudiantes matriculados en año n</t>
  </si>
  <si>
    <t>No. de  jóvenes  formados en oficios especializados en año n</t>
  </si>
  <si>
    <t>No. de jóvenes  capacitados en construccion en año n</t>
  </si>
  <si>
    <t>No. de jóvenes  capacitados en artesanía en año n.</t>
  </si>
  <si>
    <t xml:space="preserve">No. de jóvenes  capacitados en artesanía en año n. </t>
  </si>
  <si>
    <t>No. de  jóvenes   capacitados en electricidad  en año n</t>
  </si>
  <si>
    <t>No. de  jóvenes   capacitados en fontanería  en año n</t>
  </si>
  <si>
    <t>No. de  jóvenes   capacitados en herrería y forja en año n</t>
  </si>
  <si>
    <t>No. de jóvenes  formados  en proyectos especiales en año n</t>
  </si>
  <si>
    <t>No. de viajes educativos realizados</t>
  </si>
  <si>
    <t>4 Viajes</t>
  </si>
  <si>
    <t>No. de materiales adquiridos en año n</t>
  </si>
  <si>
    <t>Escuela Taller readecuada en año n</t>
  </si>
  <si>
    <t>1ETSD</t>
  </si>
  <si>
    <t>No. de Talleres amplados en año n</t>
  </si>
  <si>
    <t>7 Talleres</t>
  </si>
  <si>
    <t>No. de jóvenes insertados aen año n</t>
  </si>
  <si>
    <t>No. de empresas sensibilizadas en año n</t>
  </si>
  <si>
    <t>25 Empresas</t>
  </si>
  <si>
    <t>No. de jóvenes capacitados en año n</t>
  </si>
  <si>
    <t>No. del personal técnico capacitado en año n</t>
  </si>
  <si>
    <t xml:space="preserve">37 Personas </t>
  </si>
  <si>
    <t>7 Manuales</t>
  </si>
  <si>
    <t>No. de personal capacitado en año n</t>
  </si>
  <si>
    <t>No. de Auxiliares contratados en año n</t>
  </si>
  <si>
    <t>7 Auxiliares</t>
  </si>
  <si>
    <t>No. de ferias artesanales  realizadas en año n</t>
  </si>
  <si>
    <t>2 Ferias</t>
  </si>
  <si>
    <t>Intermediación de Empleo Fortalecida</t>
  </si>
  <si>
    <t>DGE/DAF/RRHH</t>
  </si>
  <si>
    <t>No. de Personal contratado en año n</t>
  </si>
  <si>
    <t>1 Personas</t>
  </si>
  <si>
    <t>No. de personal capacitados en diferentes formaciones  en año n</t>
  </si>
  <si>
    <t>No. Mobiliarios adquiridos en año n</t>
  </si>
  <si>
    <t>93 Mobiliarios</t>
  </si>
  <si>
    <t>No. de mobiliarios adquiridos (Escritorio, sillones, sillas, armario)</t>
  </si>
  <si>
    <t>65 Mobiliarios</t>
  </si>
  <si>
    <t>Equipos, software y materiales de redes adquiridos</t>
  </si>
  <si>
    <t>237 Equipos</t>
  </si>
  <si>
    <t>Equipos informáticos adquiridos (5 computadora y 48 laptops)</t>
  </si>
  <si>
    <t>26 Equipos (5 computadoras y 21 laptops)</t>
  </si>
  <si>
    <t>No. de impresoras adquiridas en año n</t>
  </si>
  <si>
    <t>1Impresora</t>
  </si>
  <si>
    <t>38 Impresoras</t>
  </si>
  <si>
    <t>No de proyectores adquiridos</t>
  </si>
  <si>
    <t>45 proyectores</t>
  </si>
  <si>
    <t>No. de teléfonos adquiridos en año n</t>
  </si>
  <si>
    <t>25 Teléfones</t>
  </si>
  <si>
    <t>50 Equipos</t>
  </si>
  <si>
    <t>No. de equipo eléctricos y electrodomésticos adquiridos</t>
  </si>
  <si>
    <t xml:space="preserve">55 Equipos </t>
  </si>
  <si>
    <t>No. de equipos eléctricos adquiridos (greca, bebedero, nevera y microonda, abanico)</t>
  </si>
  <si>
    <t>55 Equipos eléctricos</t>
  </si>
  <si>
    <t>Equipos de transporte adquiridos</t>
  </si>
  <si>
    <t>7 Vehículos</t>
  </si>
  <si>
    <t>No.de equipos de transporte adquiridos (6 Camionetas doble cabina y 1 vehículo de 10 a 12 pasajeros para las jornadas).</t>
  </si>
  <si>
    <t>Total gastos Fijos</t>
  </si>
  <si>
    <t>Total Gral. Gastos fijos y corrientes</t>
  </si>
  <si>
    <t>1. Trabajadores y empleadores con Registro y Control de Acciones Laborales</t>
  </si>
  <si>
    <t>No. de empresas registradas en año n</t>
  </si>
  <si>
    <t>70,000 (empresas y establecimientos</t>
  </si>
  <si>
    <t>No de inspecciones realizadas en año n</t>
  </si>
  <si>
    <t>3. Trabajadores y Empleadores de los sectores construcción y agropecuario con aplicación efectiva de la normativa laboral</t>
  </si>
  <si>
    <t>3.1 Realizar inspecciones enlos sectores construcción y agropecuario</t>
  </si>
  <si>
    <t>No. de tarifas de salarios mínimos consensuadas en año n</t>
  </si>
  <si>
    <t>No. de convenios de colaboración insterinstitucional en año n</t>
  </si>
  <si>
    <t>5 Convenios</t>
  </si>
  <si>
    <t xml:space="preserve">4,399 inspecciones </t>
  </si>
  <si>
    <t>Mediaciones realizadas</t>
  </si>
  <si>
    <t>42 Mediaciones</t>
  </si>
  <si>
    <t>2. Actores sociolaborales disponen de Capacitación a través de la Escuela de Mediación Laboral del Ministerio de Trabajo</t>
  </si>
  <si>
    <t>758 personas capacitadas</t>
  </si>
  <si>
    <t>1.1 Trabajadores y Empleadores tienen acceso a Asistencia Judicial gratuita ante las instancias judiciales y administrativas.</t>
  </si>
  <si>
    <t>Trabajadores y empleadores asistidos en instancias judiciales y administrativas</t>
  </si>
  <si>
    <t>1.  Sectores productivos con Certificación  Libre Trabajo Infantil (LTI) implementada .</t>
  </si>
  <si>
    <t xml:space="preserve">No. de empresas certificadas en año n </t>
  </si>
  <si>
    <t xml:space="preserve">2 Certificaciones </t>
  </si>
  <si>
    <t>2 . Actores sociolaborales en el regimen asalariado dependiente con estrategia de sensibilización permanente sobre los riesgos del trabajo infantil adoptada</t>
  </si>
  <si>
    <t>No. Actores socio-laborales sensibilizados en materia de los riesgos del trabajo infantil en año n</t>
  </si>
  <si>
    <t>14,666 personas sensibilizadas</t>
  </si>
  <si>
    <t xml:space="preserve">220 NNA </t>
  </si>
  <si>
    <t>3. Trabajadores y empleadores con relaciones sindicales y empresariales fortalecida</t>
  </si>
  <si>
    <t>Sesiones  del Consejo Consultivo del Trabajo(CCT)  y/o Confederaciones y Sindicatos registrados en año n</t>
  </si>
  <si>
    <t xml:space="preserve">7.  Planes, programas y Proyectos de inversión pública formulados  y gestionados. </t>
  </si>
  <si>
    <t xml:space="preserve">5. Modelo Marco Común de Evaluación (CAF ) implementado. </t>
  </si>
  <si>
    <t>4. Usuarios con beneficios de Sistema de gestión calidad institución implementado.</t>
  </si>
  <si>
    <t>No. Quejas y sugerencias recibidas en año n</t>
  </si>
  <si>
    <t>No. Unidades organizativas con procesos actualizados en año n</t>
  </si>
  <si>
    <t xml:space="preserve"> 50 Unidades </t>
  </si>
  <si>
    <t>223 quejas y sugerencias</t>
  </si>
  <si>
    <t xml:space="preserve">6.Autoridades y usuarios disponen de Estadísticas laborales de los registros administrativos fortalecidas </t>
  </si>
  <si>
    <t>No.Publicaciones de estadísticas laborales de los registros administrativos en año n</t>
  </si>
  <si>
    <t>52 Publicaciones</t>
  </si>
  <si>
    <t>No. de proyectos formulados  con la MEPYD/ No. de proyectos en ejecución</t>
  </si>
  <si>
    <t>4 Proyectos actualizados</t>
  </si>
  <si>
    <t xml:space="preserve">Objetivos Estratégicos: </t>
  </si>
  <si>
    <t>No. de RLT y sede Central con infraestructura física adeacuada</t>
  </si>
  <si>
    <t>40 RLT  y 38 OTE</t>
  </si>
  <si>
    <t>1.1 Readecuar  planta física de la sede central , RLT y OTE</t>
  </si>
  <si>
    <t>No. de RLT y OTE  remodeladas en año n</t>
  </si>
  <si>
    <t>40 RLT y 38 OTE</t>
  </si>
  <si>
    <t>1.1.1 Realizar levantamiento de infraestructura física de la Sede Central y las RLT</t>
  </si>
  <si>
    <t>No. de infraestructuras fisicas  levantadas en año n</t>
  </si>
  <si>
    <t>24 Levantamientos</t>
  </si>
  <si>
    <t>1.1.2 Reparar planta física de la Sede Central y RLT</t>
  </si>
  <si>
    <t xml:space="preserve">No.  RLT y sede central remodeladas en año n </t>
  </si>
  <si>
    <t>12 Reparaciones  RLT y la sede Central</t>
  </si>
  <si>
    <t>1.1.3  Construir escalera de emergencia de la Sede Central.</t>
  </si>
  <si>
    <t xml:space="preserve"> Escalera de emergencia construída en año n</t>
  </si>
  <si>
    <t>Una Escalera</t>
  </si>
  <si>
    <t>1.1.4  Actualizar imagen gráfica y señalización interior y exterior Sede Central y RLT</t>
  </si>
  <si>
    <t>No. Imagen gráfica cambiadas en año n</t>
  </si>
  <si>
    <t xml:space="preserve">30 Imagenes gráficas </t>
  </si>
  <si>
    <t>Edificaciones / Comunicaciones / Servicios generales</t>
  </si>
  <si>
    <t>1.2 Mobiliarios y Equipos de la sede central y RLT</t>
  </si>
  <si>
    <t>400Mobiliarios y equipos</t>
  </si>
  <si>
    <t>1.2.1 Solicitar la  Compra de mobiliarios de oficinas</t>
  </si>
  <si>
    <t>200 Molibiliarios</t>
  </si>
  <si>
    <t xml:space="preserve">1.2.1.1 Solicitar la  Compra electrodomésticos </t>
  </si>
  <si>
    <t>No. de electrodomésticos adquiridos en año n</t>
  </si>
  <si>
    <t>( 60 abanicos, 50 aires acondicionados y 3 de 5 toneladas,15 microhondas, 35  bebederos, 32 cafeteras electrónica, 20 trituradoras de papel)</t>
  </si>
  <si>
    <t>1.2.1.2 Solicitar instalación de cortinas enrollables para Sede Central, RLT y OTE</t>
  </si>
  <si>
    <t>No. de cortinas instaladas en año n</t>
  </si>
  <si>
    <t xml:space="preserve">200 cortinas </t>
  </si>
  <si>
    <t>1.2.1.3 Solicitar compra de vehículos para el MT.</t>
  </si>
  <si>
    <t>No. de vehículos móviles de emergencias adquiridos en año n</t>
  </si>
  <si>
    <t>3 Unidades móviles de emergencias</t>
  </si>
  <si>
    <t xml:space="preserve">1.2.2 Equipos informáticos </t>
  </si>
  <si>
    <t xml:space="preserve">1.2.2.1 Solicitar la compra de equipos informáticos para Sede Central y las RLT. </t>
  </si>
  <si>
    <t>No. de equipos informáticos  adquiridos  en año n</t>
  </si>
  <si>
    <t xml:space="preserve"> 40 Impresoras,  20 scarner, 2 copiadoras multifuncional a color</t>
  </si>
  <si>
    <t>Edificiaciones / Compras / Tecnologia</t>
  </si>
  <si>
    <t>1.2.2.2  Solicitar la contratación de licencias Softwares (AutoCAD y BIM)</t>
  </si>
  <si>
    <t>No. de licencias contratadas en año n.</t>
  </si>
  <si>
    <t>1,268 Licencias</t>
  </si>
  <si>
    <t>1.2.3 Nombramiento de personal técnico</t>
  </si>
  <si>
    <t>No de personas contratadas en año n</t>
  </si>
  <si>
    <t>Una personas y una empresa</t>
  </si>
  <si>
    <t>1.2.3.1 Solicitar la contratación Ingenieros y Arquitectos para supervisión de obras, coordinador técnico de servicios generales</t>
  </si>
  <si>
    <t>Una Persona</t>
  </si>
  <si>
    <t>RH</t>
  </si>
  <si>
    <t>1.2.3.2 Solicitar contratación de empresas para readecuación de oficinas (Llave en mano)</t>
  </si>
  <si>
    <t>No. de empresas contratadas en año n</t>
  </si>
  <si>
    <t>Una Empresa</t>
  </si>
  <si>
    <t>Compras y contrataciones</t>
  </si>
  <si>
    <t>2. Mobiliarios y Equipos con mantenimiento garantizado.</t>
  </si>
  <si>
    <t>No. de mobiliarios y equipos con mantenimientos en año n</t>
  </si>
  <si>
    <t>90 Mantenimientos</t>
  </si>
  <si>
    <t xml:space="preserve">2.1  Mantenimiento de bienes, muebles </t>
  </si>
  <si>
    <t>No de mantenimientos realizados en año n</t>
  </si>
  <si>
    <t xml:space="preserve">2.1.1   Realizar mantenimiento de mobiliarios y equipos  de oficinas </t>
  </si>
  <si>
    <t>No. de mantenimientos realizados en año n</t>
  </si>
  <si>
    <t>2.2 Mantenimiento de maquinarias y equipos</t>
  </si>
  <si>
    <t>No de contrtatos realizados en año n</t>
  </si>
  <si>
    <t>42 Contratos</t>
  </si>
  <si>
    <t>2.2.1 Realizar mantenimientos a  Equipos de oficinas</t>
  </si>
  <si>
    <t>No. de equipos de oficinas con mantenimiento en año n</t>
  </si>
  <si>
    <t>800 Equipos</t>
  </si>
  <si>
    <t>Edificaciones / Servicios generales</t>
  </si>
  <si>
    <t>2.2.2 Mantenimiento de vehículos de la Sede Central y las RLT.</t>
  </si>
  <si>
    <t>No. de mantenimientos de vehículos realizados en año n</t>
  </si>
  <si>
    <t>512 Mantenimientos</t>
  </si>
  <si>
    <t>2.2.3 Mantenimiento de Sistema  de aires acondicionados  de la Sede Central y RLTs.</t>
  </si>
  <si>
    <t>No. de mantenimientos de Sistemas de aires acondicionados realizados en año n</t>
  </si>
  <si>
    <t>120 Mantenimientos</t>
  </si>
  <si>
    <t>2.2.4 Solicitar el contrato de mantenimiento de ascensores</t>
  </si>
  <si>
    <t>No. de mantemientos contratados en año n</t>
  </si>
  <si>
    <t>12 Mantenimientos</t>
  </si>
  <si>
    <t>2.2.5 Solicitar contrato de mantenimiento de las plantas eléctricas</t>
  </si>
  <si>
    <t>Solitar la compra de materiales, herramientas, suministros, entre otros</t>
  </si>
  <si>
    <t>No de materiales comprados en año n</t>
  </si>
  <si>
    <t>2.2.6 Solicitar la compra de materiales para reparación escalera de hierro y rejas perimetral</t>
  </si>
  <si>
    <t>No. de materiales comprados en año n</t>
  </si>
  <si>
    <t xml:space="preserve">Material ferretero  para escalera </t>
  </si>
  <si>
    <t>2.2.7 Solicitar la compra de pinturas para el mantenimiento en área interna de la Sede Central, RLT y OTE.</t>
  </si>
  <si>
    <t>Empresas contratada en año n</t>
  </si>
  <si>
    <t>2.3 Contratar los servicios para Sede Central,  RLT y OTE.</t>
  </si>
  <si>
    <t>96 Contratos</t>
  </si>
  <si>
    <t xml:space="preserve">2.3.1  Contratar los servicios de alquiler de edificios y locales </t>
  </si>
  <si>
    <t>No. de contratos de servicios de alquiler de edificios y locales en año n</t>
  </si>
  <si>
    <t>36 Contratos</t>
  </si>
  <si>
    <t>2.3.2 Contratar los servicios de seguros de bienes muebles e inmuebles y de personas</t>
  </si>
  <si>
    <t>No. de contratos de servicios de seguros bienes muebles e inmuebles en año n</t>
  </si>
  <si>
    <t>2.3.3 Contratar los servicios de seguro médico complementario del personal</t>
  </si>
  <si>
    <t>Contrato de seguro médico firmado  en año n</t>
  </si>
  <si>
    <t>2.3.4 Contratar los servicios de fumigación</t>
  </si>
  <si>
    <t>Contrato de servicios de fulmigación firmado en año n</t>
  </si>
  <si>
    <t xml:space="preserve"> 12 Fumigaciones</t>
  </si>
  <si>
    <t>2.3.5 Contratar  los servicios  de renta básica de comunicación de Sede Central, RLT y OTE</t>
  </si>
  <si>
    <t>Contratos de servicio aprobado en año n</t>
  </si>
  <si>
    <t>Un Contrato</t>
  </si>
  <si>
    <t>2.3.6.Contratar servicios de Internet y Televisión de la Sede Central, RLT y OTE.</t>
  </si>
  <si>
    <t>Contrato de servicios de Internet y Televisión aprobado en año n</t>
  </si>
  <si>
    <t>2.3.7 Contratar  los servicios de energia eléctrica de la Sede Central, RLT y OTE.</t>
  </si>
  <si>
    <t>Contrato de Servicios de energia eléctrica aprobado en año n</t>
  </si>
  <si>
    <t xml:space="preserve">2.3.8 Contratar  los servicios de Agua  de la Sede Central, RLT y OTE. </t>
  </si>
  <si>
    <t>Contrato de Servicios de agua aprobados en año n</t>
  </si>
  <si>
    <t xml:space="preserve">2.3.9  Contratar  los servicios de recolección de los residuos sólidos  de la Sede Central, RLT y OTE. </t>
  </si>
  <si>
    <t>Contratro de Servicios de recolección de residuos sólidos  aprobado en año n</t>
  </si>
  <si>
    <t>2.3.10 Contratar el pago de  servicios  de alquileres de Edificios y Locales</t>
  </si>
  <si>
    <t>Contrato servicios de alquileres de edificios y locales aprobado en año n</t>
  </si>
  <si>
    <t>10 Locales</t>
  </si>
  <si>
    <t>2.3.12 Contratar de los servicios de fumigación</t>
  </si>
  <si>
    <t>No. de servicios de fumigación contratado en año n</t>
  </si>
  <si>
    <t xml:space="preserve">12 fumigaciones </t>
  </si>
  <si>
    <t>2.3.13 Solicitar compra de materiales de Limpieza</t>
  </si>
  <si>
    <t>No. de materiales de limpieza adquiridos en año n</t>
  </si>
  <si>
    <t>4 Solicitudes</t>
  </si>
  <si>
    <t>2.3.14 Solicitar  compra de  materiales de oficina</t>
  </si>
  <si>
    <t xml:space="preserve">No. de materiales de oficina n adquiridos en año n </t>
  </si>
  <si>
    <t>Administración y Finanzas y Dpto. De Compras y Suministros</t>
  </si>
  <si>
    <t>3. Infraestructura física de Almacen readecuada</t>
  </si>
  <si>
    <t>Infraestructura fisica readecuada en año n</t>
  </si>
  <si>
    <t>3.1 Solicitar la compra de un  sofware para la interconección administrativo con finanzas, compras, contabilidad, activos fijos, tecnologia, entre otros</t>
  </si>
  <si>
    <t>Un sofware adquirido en año n</t>
  </si>
  <si>
    <t>3.2 Solicitar montura de  puertas salida de emergencia para Almacén</t>
  </si>
  <si>
    <t>No. de puertas enrrollables montadas en Almacen y Correspondencia, en año n</t>
  </si>
  <si>
    <t>2 Puertas</t>
  </si>
  <si>
    <t>3.3 Solicitar la compra scaners  para registro de mercancias</t>
  </si>
  <si>
    <t>No, de  escaners instalados en Almacen en año n</t>
  </si>
  <si>
    <t>Un escarner</t>
  </si>
  <si>
    <t xml:space="preserve">3.4 Solicitar la compra de una impresora de etiquetas para scaners </t>
  </si>
  <si>
    <t>No. Una Impresora funcionando en Almacen, en año n</t>
  </si>
  <si>
    <t>Una empresora</t>
  </si>
  <si>
    <t>3.5 Solitar la compra cajas organizadoras de almacen</t>
  </si>
  <si>
    <t>No. de cajas compradas en año n</t>
  </si>
  <si>
    <t xml:space="preserve">20 Cajas </t>
  </si>
  <si>
    <t xml:space="preserve">3.6 Capacitar el personal   para el Portal Transaccional </t>
  </si>
  <si>
    <t xml:space="preserve">3.7 Contratar servicio de una  empresa de para el mantenimiento de ventiladores y extractores para climatización </t>
  </si>
  <si>
    <t>Empresas contratadas en año n</t>
  </si>
  <si>
    <t>Una empresa contratada</t>
  </si>
  <si>
    <t>3.8 Solicitar cambio del laminado y rotulación de los cristales sede central</t>
  </si>
  <si>
    <t>No. de Empapelado de la sede Central con cambio realizado en año n</t>
  </si>
  <si>
    <t>320 empapelados</t>
  </si>
  <si>
    <t>3.9 Contratar los servicios para la  reparación del piso de madera, salón de reunión despacho</t>
  </si>
  <si>
    <t xml:space="preserve">Compañía de serviccios contratadas en año n </t>
  </si>
  <si>
    <t xml:space="preserve"> Un compañía </t>
  </si>
  <si>
    <t>3.10 Solicitar  la reparación de los baños (5 pisos)</t>
  </si>
  <si>
    <t>No. de baños reparados en año n</t>
  </si>
  <si>
    <t>12 Baños</t>
  </si>
  <si>
    <t>3.11 Solicitar la compra materiales para el mantenimiento de plomeria en la sede Central y RLT.</t>
  </si>
  <si>
    <t>No.de materiales comprados en año n.</t>
  </si>
  <si>
    <t xml:space="preserve">12 Reparaciones </t>
  </si>
  <si>
    <t>3.12 Solicitar la compra materiales de Sheetrock</t>
  </si>
  <si>
    <t>No. de materiales comprados en año n.</t>
  </si>
  <si>
    <t>2 Materiales sheetrock</t>
  </si>
  <si>
    <t xml:space="preserve">3.13 Solicitar la compra materiales impermeabilizantes </t>
  </si>
  <si>
    <t>No. de  materiales de impermeabilizantes, comprados en año n.</t>
  </si>
  <si>
    <t xml:space="preserve">2 materiales </t>
  </si>
  <si>
    <t>3.14 Solicitar la compra herramientas para jardinería</t>
  </si>
  <si>
    <t>No. de herramientas para jardineria comprados en año n.</t>
  </si>
  <si>
    <t>50 Herramientas</t>
  </si>
  <si>
    <t>3.16 Solicitar la compra equipos de proteccion para el personal de mantenimiento</t>
  </si>
  <si>
    <t>No. de equipos de protección para el personal, comprado en año n</t>
  </si>
  <si>
    <t>3.17 Solicitar la compra aspiradora multiuso</t>
  </si>
  <si>
    <t>No. de aspiradoras comprada en año n</t>
  </si>
  <si>
    <t>2 Aspiradoras</t>
  </si>
  <si>
    <t>3.18 Solicitarr la compra e instalación de ventanas del Edificio MT</t>
  </si>
  <si>
    <t>No. de ventanas instaladas en año n</t>
  </si>
  <si>
    <t>150 ventanas</t>
  </si>
  <si>
    <t>Total gasto corrientes Dirección Administrativa y Finanaicera  con sus areas de dependencia</t>
  </si>
  <si>
    <t xml:space="preserve">Objetivo Estratégico </t>
  </si>
  <si>
    <t>1. Ministerio de Trabajo con relaciones internacionales, administracion de acuerdos y convenios internacionales gestionados efectivamente</t>
  </si>
  <si>
    <t>No. Memorias/informes oficiales reportados a organismos o instancias internacionales en año n</t>
  </si>
  <si>
    <t>60 Acciones</t>
  </si>
  <si>
    <t>12 Memorias/informes</t>
  </si>
  <si>
    <t xml:space="preserve">12 Personas </t>
  </si>
  <si>
    <t>5 Personas
 (1 asistente, 2 analistas legal internacional y 2 analista de politicas)</t>
  </si>
  <si>
    <t>1 Estructura</t>
  </si>
  <si>
    <t>1Propuesta</t>
  </si>
  <si>
    <t>10 Asesoría</t>
  </si>
  <si>
    <t>1. Ministerio de Trabajo con  asesoramiento juridico y control regulario administrativo implementado.</t>
  </si>
  <si>
    <t>1.Usuarios con comunicación estratégica de los servicios institucionales fortalecida.</t>
  </si>
  <si>
    <t>1 Campaña</t>
  </si>
  <si>
    <t>1.Usuarios disponen de Infraestructuras de servicios del MT fortalecida</t>
  </si>
  <si>
    <t xml:space="preserve">No. de uniformes militares adquiridos en año n </t>
  </si>
  <si>
    <t>Dirección de Recursos Humanos</t>
  </si>
  <si>
    <t xml:space="preserve">1,300 Servidores </t>
  </si>
  <si>
    <t xml:space="preserve">1.1 Gestionar la adquisición de servicio electrónico de asistencia (Relojes Biométricos) para las RLT  y/o  OTE  </t>
  </si>
  <si>
    <t>No. de relojes biométricos adquiridos en año n</t>
  </si>
  <si>
    <t xml:space="preserve">21 Relojes biométricos </t>
  </si>
  <si>
    <t>Registro Control y Nomina, Dirección Técnología de la Información</t>
  </si>
  <si>
    <t xml:space="preserve">1.2. Adquirir  Sistema informático para la gestión de los Recursos Humanos. </t>
  </si>
  <si>
    <t xml:space="preserve">Sistema informático de gestión adquirido en año n </t>
  </si>
  <si>
    <t xml:space="preserve">1.3 Aplicar de Pruebas Técnicas, conforme Manual de Cargo aprobado. </t>
  </si>
  <si>
    <t>No. de Pruebas técnicas apliacadas en año n</t>
  </si>
  <si>
    <t xml:space="preserve">20 Pruebas </t>
  </si>
  <si>
    <t xml:space="preserve">Depto. De Reclutamiento y Selección </t>
  </si>
  <si>
    <t>1.4. Gestionar Software o Pago de membresia para aplicación de pruebas psicométricas sistematizadas.</t>
  </si>
  <si>
    <t>Software gestionado en año n</t>
  </si>
  <si>
    <t>1 Software</t>
  </si>
  <si>
    <t>1.5. Realizar concursos públicos para los cargos de carrera.</t>
  </si>
  <si>
    <t>No. de  concursos realizados en el año</t>
  </si>
  <si>
    <t xml:space="preserve">2 Concursos </t>
  </si>
  <si>
    <t>No. de inspectores contratados en año mediante Curso Concurso</t>
  </si>
  <si>
    <t>100 inspectores contratados</t>
  </si>
  <si>
    <t>1.7. Gestionar uniformes para el personal, para el personal I, II, III.</t>
  </si>
  <si>
    <t xml:space="preserve">No. de uniformes adquiridos en año n </t>
  </si>
  <si>
    <t>550 Uniformes</t>
  </si>
  <si>
    <t>Depto. Reclutamiento y Selección</t>
  </si>
  <si>
    <t>1.2. Modelo de gestión por competencias implementado.</t>
  </si>
  <si>
    <t xml:space="preserve">1.2.1. Publicación y Difusión del  diccionario de competencias y comportamientos MT. </t>
  </si>
  <si>
    <t xml:space="preserve">N. de socializaciones en año n </t>
  </si>
  <si>
    <t>1 Socialización</t>
  </si>
  <si>
    <t>1.2.3.  Implementar  y dar seguimiento al Modelo por competencia del MT.</t>
  </si>
  <si>
    <t xml:space="preserve">Diccionario de competencias socializado en año n </t>
  </si>
  <si>
    <t>13 competencias</t>
  </si>
  <si>
    <t>1. 3. Estructura Orgánica Implementada</t>
  </si>
  <si>
    <t>No. de servidores incluido en la nómina en año n</t>
  </si>
  <si>
    <t xml:space="preserve">1,200 Servidores </t>
  </si>
  <si>
    <t xml:space="preserve">1.3.1. Publicación y difusión  del  Manual de cargos institucional  </t>
  </si>
  <si>
    <t xml:space="preserve">No. de publicaciones realizadas </t>
  </si>
  <si>
    <t xml:space="preserve">1 publicación </t>
  </si>
  <si>
    <t xml:space="preserve">Departamento de Organización  y Compensación del Trabajo </t>
  </si>
  <si>
    <t>1.3.2.Implementar  el manual de cargos institucional</t>
  </si>
  <si>
    <t xml:space="preserve">No. de cargos implementados  en año n </t>
  </si>
  <si>
    <t xml:space="preserve"> (144cargos)</t>
  </si>
  <si>
    <t>1.3.3. Actualizar adecuación de nómina conforme al manual de cargo</t>
  </si>
  <si>
    <t xml:space="preserve">Adecuación de nómina actualizada en año n </t>
  </si>
  <si>
    <t xml:space="preserve">1,200 serviidores </t>
  </si>
  <si>
    <t xml:space="preserve">Depto organización del trabajo, reclutamiento  y capacitacion </t>
  </si>
  <si>
    <t>1.3. 4.Implementar en SASP la nueva estructura organizacional.</t>
  </si>
  <si>
    <t>Estructura Organizacional implementada en año n</t>
  </si>
  <si>
    <t>1 Estructura organizacional</t>
  </si>
  <si>
    <t>Dpto de Registro, Control y Nómina</t>
  </si>
  <si>
    <t>1.3.5.  Solicitar parametrización  de  Estructura Programática de Nóminas de servidores incluidos.</t>
  </si>
  <si>
    <t xml:space="preserve">No. de servidores incluidos en nóminas en año n </t>
  </si>
  <si>
    <t>1.4.1. Reclasificar a los servidores  conforme a la nueva estructura</t>
  </si>
  <si>
    <t xml:space="preserve">Servidores reclasificados </t>
  </si>
  <si>
    <t xml:space="preserve">1,200 servidores </t>
  </si>
  <si>
    <t xml:space="preserve">Departamento de Organización del trabajo   y Compensación del Trabajo </t>
  </si>
  <si>
    <t>1.4.1.Realizar levantamiento de   los puestos a ser incluidos en el  programa de reclasificación</t>
  </si>
  <si>
    <t>1.4.2. Realizar informe  diagnóstico conforme a la estructura de cargos</t>
  </si>
  <si>
    <t>Diagnostico realizado</t>
  </si>
  <si>
    <t xml:space="preserve">Un informe </t>
  </si>
  <si>
    <t>1.4.3.Implementar el programa de reclasificación</t>
  </si>
  <si>
    <t xml:space="preserve">1.4. Programa de beneficios no remunerativos fortalecido </t>
  </si>
  <si>
    <t xml:space="preserve">Programa implementado en año n </t>
  </si>
  <si>
    <t xml:space="preserve">1 Programa </t>
  </si>
  <si>
    <t>1.4.1. Realizar   estudios  de mercado y analisis comparativo</t>
  </si>
  <si>
    <t>evaluacion realizada</t>
  </si>
  <si>
    <t xml:space="preserve">1.4.2. Realizar informe  diagnóstico programa </t>
  </si>
  <si>
    <t>Implementar e programa</t>
  </si>
  <si>
    <t xml:space="preserve">1.4.3.Formular  politicas </t>
  </si>
  <si>
    <t xml:space="preserve">Politicas formuladas </t>
  </si>
  <si>
    <t xml:space="preserve">10 politicas </t>
  </si>
  <si>
    <t xml:space="preserve">1.4.4.Realizar  propuesta programa de beneficios </t>
  </si>
  <si>
    <t>Propuesta realizada</t>
  </si>
  <si>
    <t xml:space="preserve">Departamento de Organización del trabajo  y Compensación </t>
  </si>
  <si>
    <t xml:space="preserve">1.4.5. Implementar programa de beneficios </t>
  </si>
  <si>
    <t xml:space="preserve">Un programa </t>
  </si>
  <si>
    <t>1.4.5  Puesta en funcionamiento Estructura Salarial</t>
  </si>
  <si>
    <t>Estructura salarial implementada en año n</t>
  </si>
  <si>
    <t xml:space="preserve"> 1  Estructura salarial </t>
  </si>
  <si>
    <t>1.4.5.1. .Gestionar reajustes salariales para colocar a los servidores dentro de  su  escala salarial  (minimo )</t>
  </si>
  <si>
    <t xml:space="preserve"> 600 servidores  reajustados </t>
  </si>
  <si>
    <t xml:space="preserve"> 600 Servidores</t>
  </si>
  <si>
    <t xml:space="preserve"> 1.4.5.2. Revisar la estructura salarial </t>
  </si>
  <si>
    <t xml:space="preserve">Estructura  revisada </t>
  </si>
  <si>
    <t xml:space="preserve">Estructura salarial </t>
  </si>
  <si>
    <t>1.4.5.3. Realizar  analisis y  evaluación de la estructura salarial</t>
  </si>
  <si>
    <t>Evaluaciones realizadas</t>
  </si>
  <si>
    <t xml:space="preserve">Un estudio </t>
  </si>
  <si>
    <t xml:space="preserve">1.4.5.4. Realizar informe  diagnóstico </t>
  </si>
  <si>
    <t>Informe realizado</t>
  </si>
  <si>
    <t xml:space="preserve">1.4.5.5.Formular  politicas  salariales interna </t>
  </si>
  <si>
    <t xml:space="preserve">Politicas </t>
  </si>
  <si>
    <t xml:space="preserve">1.4.5.6. Elaborar propuesta  de mejora   estructura  salarial </t>
  </si>
  <si>
    <t xml:space="preserve">Un  Informe </t>
  </si>
  <si>
    <t>1.4.6. Solicitar pago incentivos por rendimiento individual a servidores .</t>
  </si>
  <si>
    <t xml:space="preserve">No. de servidores beneficiados en año n </t>
  </si>
  <si>
    <t xml:space="preserve">800 Servidores </t>
  </si>
  <si>
    <t xml:space="preserve">Dirección de Recursos Humanos </t>
  </si>
  <si>
    <t>1.4.7. Solicitar pago Bono por desempeño a servidores de C/A.</t>
  </si>
  <si>
    <t xml:space="preserve">No. de servidores beneficiados año n </t>
  </si>
  <si>
    <t xml:space="preserve">473 Servidores </t>
  </si>
  <si>
    <t xml:space="preserve">Departamento de Relaciones Laborales y Sociales </t>
  </si>
  <si>
    <t>1.4.8. Solicitar  incentivo colectivo por cumplimiento de indicadores .</t>
  </si>
  <si>
    <t>No. de servidores beneficiados  en año n</t>
  </si>
  <si>
    <t>1.4.9. Solicitar  incentivo por horas extraordinarias.</t>
  </si>
  <si>
    <t>1.5. Aplicación del Reglamento 523-09 de Relaciones Laborales.</t>
  </si>
  <si>
    <t>1.5.1 Coordinar talleres con el área de capacitación sobre el Régimen Ético y Disciplinario del Reg. 523-09 de Relaciones Laborales.</t>
  </si>
  <si>
    <t>No. de talleres realizados en  año n</t>
  </si>
  <si>
    <t xml:space="preserve"> 2 Talleres  </t>
  </si>
  <si>
    <t>Departamento de Relaciones Laborales y Sociales y la Dirección Jurídica</t>
  </si>
  <si>
    <t>1.5.8   Gestionar acuerdo interinstitucional con las AFP y el Ministerio de Trabajo para el manejo de las informaciones de las Pensiones por Discapacidad.</t>
  </si>
  <si>
    <t>Acuerdo gestionado en el año n</t>
  </si>
  <si>
    <t>1 Acuerdo</t>
  </si>
  <si>
    <t xml:space="preserve">Departamento de Relaciones Laborales y Sociales y Comisión de Integridad </t>
  </si>
  <si>
    <t>1.5.9  Gestionar con las distintas Administradoras de Fondos de Pensiones (AFP) actividades que beneficien a nuestra población de servidores.</t>
  </si>
  <si>
    <t xml:space="preserve"> Acuerdo gestionado en  año n</t>
  </si>
  <si>
    <t>1  Acuerdo</t>
  </si>
  <si>
    <t xml:space="preserve">1.5.10 Gestionar los Programas de las Aseguradoras de Riesgos de Salud (ARS) para que los servidores puedan beneficiarse de los servicios que éstas ofrecen a través del Programa de Prevención y Promoción establecido en la Ley 87-01 del Sistema Dominicano Seguridad Social. </t>
  </si>
  <si>
    <t>Programa gestionado en  año n</t>
  </si>
  <si>
    <t>1.6. Encuesta de Clima Organizacional Implementada.</t>
  </si>
  <si>
    <t>No de encuestas realizadas en año n</t>
  </si>
  <si>
    <t xml:space="preserve">1 Encuesta </t>
  </si>
  <si>
    <t xml:space="preserve">1.6.1. Realizar Encuesta de Clima Organizacional </t>
  </si>
  <si>
    <t>Encuesta de Clima  realizada en año n</t>
  </si>
  <si>
    <t>División de Bienestar Laboral</t>
  </si>
  <si>
    <t xml:space="preserve">1.6.2. Coordinar con el MAP la aplicación de la encuesta de clima </t>
  </si>
  <si>
    <t xml:space="preserve"> Encuesta de Clima aplicada en  año n</t>
  </si>
  <si>
    <t xml:space="preserve">1  Encuesta </t>
  </si>
  <si>
    <t>1.6.3. Socializar resultado de encuesta de clima  con todas las áreas.</t>
  </si>
  <si>
    <t>Encuesta de Clima socializada en  año n</t>
  </si>
  <si>
    <t>1.6.4. Elaborar del Plan mejora de clima laboral.</t>
  </si>
  <si>
    <t>Plan de Mejora elaborado en año n</t>
  </si>
  <si>
    <t xml:space="preserve">1 Plan de Mejora  </t>
  </si>
  <si>
    <t>1.6.5. Implementar Plan de Mejora de clima laboral</t>
  </si>
  <si>
    <t>Plan de mejora implementado en año n</t>
  </si>
  <si>
    <t xml:space="preserve">1 Plan de Mejora </t>
  </si>
  <si>
    <t>1.7 Plan de Comunicación Interna implementado</t>
  </si>
  <si>
    <t>Plan de comunicación implementado en año n</t>
  </si>
  <si>
    <t xml:space="preserve">1 Plan </t>
  </si>
  <si>
    <t xml:space="preserve">1.7.1. Elaborar Plan de Comunicación Interna </t>
  </si>
  <si>
    <t>Plan elaborado en año n</t>
  </si>
  <si>
    <t>1 Plan elaborado</t>
  </si>
  <si>
    <t>RR.HH, Comunicaciones y Dirección de Planificación</t>
  </si>
  <si>
    <t>1.7.2.  Socializar Plan de Comunicación Interna con las distintas áreas de la DRRHH.</t>
  </si>
  <si>
    <t>Plan socialización en año n</t>
  </si>
  <si>
    <t>1Plan socializado</t>
  </si>
  <si>
    <t xml:space="preserve">1.7.3 Implementar Plan de Comunicación Interna </t>
  </si>
  <si>
    <t>1Plan implementado</t>
  </si>
  <si>
    <t>1.8. Programa de bienestar laboral  fortalecido.</t>
  </si>
  <si>
    <t>No. de actividades de bienestal social realizadas en año n</t>
  </si>
  <si>
    <t xml:space="preserve">6 Actividades </t>
  </si>
  <si>
    <t xml:space="preserve">No. de colaboradoras que participan en la actividad en año n  </t>
  </si>
  <si>
    <t>250 colaboradoras</t>
  </si>
  <si>
    <t>Division de Bienestar Laboral</t>
  </si>
  <si>
    <t>No. de colaboradores que participan en la actividad en año n</t>
  </si>
  <si>
    <t xml:space="preserve">200 colaboradores </t>
  </si>
  <si>
    <t xml:space="preserve">No. de secretarias que participan en la actividad en año n </t>
  </si>
  <si>
    <t xml:space="preserve"> 85 Secretarias</t>
  </si>
  <si>
    <t>1.8.4. Realizar actividades de Integración Laboral con todo el personal de la Sede Central y Representaciones Locales.</t>
  </si>
  <si>
    <t>No. De actividades realizadas en año n</t>
  </si>
  <si>
    <t>Cinco (6) actividades</t>
  </si>
  <si>
    <t>1.8.5. Convivencia Educativa para hijos de servidores</t>
  </si>
  <si>
    <t xml:space="preserve">No. de hijos que participan en actividades de integración en año n </t>
  </si>
  <si>
    <t>200 hijos</t>
  </si>
  <si>
    <t>1.8.6 Gestionar programa deportivo y nutrición de los servidores</t>
  </si>
  <si>
    <t xml:space="preserve">Programa deportivo nutricional gestionado en año n </t>
  </si>
  <si>
    <t>1.8.5.Gestionar el acto de reconocimiento a los servidores destacados</t>
  </si>
  <si>
    <t>No. de colaboradores reconocidos en año n</t>
  </si>
  <si>
    <t xml:space="preserve">100 Colaboradores </t>
  </si>
  <si>
    <t xml:space="preserve">Departamento de Evaluacion de Desempeño y Capacitacion </t>
  </si>
  <si>
    <t>1.8.5 Realizar reconocimientos de servidores del Ministerio que se hayan destacado por : ideas innovadoras, por antigüedad en el servicio, por identificacion y compromiso  con  la institucional, y  crecimiento profesional.</t>
  </si>
  <si>
    <t>100 Colaboradores</t>
  </si>
  <si>
    <t xml:space="preserve">1.8.6 Realizar acto de reconocimiento a pensionados y jubilados. </t>
  </si>
  <si>
    <t>No. de colaboradores  que participan en actividad de orientación  en año n</t>
  </si>
  <si>
    <t>50 una (1) actividad</t>
  </si>
  <si>
    <t>Departamento de Relaciones Laborales y Sociales.</t>
  </si>
  <si>
    <t>1.9   Realizar Operativos médicos en el MT</t>
  </si>
  <si>
    <t>No. de operativos ralizados en año n</t>
  </si>
  <si>
    <t>5 Operativos</t>
  </si>
  <si>
    <t>1.9.1 Coordinar jornada de prevención del Cáncer de Mama.</t>
  </si>
  <si>
    <t xml:space="preserve">Jornada realizada en año n </t>
  </si>
  <si>
    <t xml:space="preserve">120 Personas  </t>
  </si>
  <si>
    <t xml:space="preserve">Unidad Médica, División de Bienestar  </t>
  </si>
  <si>
    <t>1.9.2 Coordinar Operativo Oftalmológico</t>
  </si>
  <si>
    <t xml:space="preserve">Operativo médico realizado en año n </t>
  </si>
  <si>
    <t xml:space="preserve">150 Personas  </t>
  </si>
  <si>
    <t>1.9.3  Gestionar jornadas de vacunación para los servidores públicos</t>
  </si>
  <si>
    <t xml:space="preserve">No. Personas beneficiadas en  jornadas de vacunación en año n </t>
  </si>
  <si>
    <t xml:space="preserve">200 personas (3 Jornadas)  </t>
  </si>
  <si>
    <t>1.9.4 Gestionar operativo de prevención a la Hipertensión y la Diabetes .</t>
  </si>
  <si>
    <t xml:space="preserve"> No. de empleados beneficiados  en año n</t>
  </si>
  <si>
    <t>1.9.5 Coordinar charlas en diferentes temas de la salud.</t>
  </si>
  <si>
    <t>No. Servidores orientados en tema de salud en año n</t>
  </si>
  <si>
    <t>160 Personas( 4 charlas)</t>
  </si>
  <si>
    <t>1.9.6 Adquirir equipos médicos.</t>
  </si>
  <si>
    <t xml:space="preserve"> 2 Glucometros con 500 tirilla, un tanque de oxigeno pequeño,  
</t>
  </si>
  <si>
    <t>1.9.7 Coordinar operativo Auditivo</t>
  </si>
  <si>
    <t xml:space="preserve">1.9.8 Gestionar con el IDOPPRIL charlas Educativas de Prevención de Riesgos Laborales. </t>
  </si>
  <si>
    <t>No. de personas que participa en año n</t>
  </si>
  <si>
    <t>80 Personas (4 charlas )</t>
  </si>
  <si>
    <t xml:space="preserve">1.9.9 Implementar Sistema de Seguridad y Salud en el trabajo </t>
  </si>
  <si>
    <t>Sistema de seguridad y salud en el trabajo impementado</t>
  </si>
  <si>
    <t xml:space="preserve">1.9.10 Implementar programa de Salud Mental </t>
  </si>
  <si>
    <t xml:space="preserve">Programa de Salud Mental implementado </t>
  </si>
  <si>
    <t>1.11  Solicitar mobiliarios de oficinas</t>
  </si>
  <si>
    <t>No. de mobiliarios de oficina solicitado en año n.</t>
  </si>
  <si>
    <t xml:space="preserve">Sillones ergonomicos (6)  Y (6) archivos </t>
  </si>
  <si>
    <t xml:space="preserve">Direccion de Recursos Humanos </t>
  </si>
  <si>
    <t xml:space="preserve">1.12 Solicitar equipos informáticos </t>
  </si>
  <si>
    <t xml:space="preserve">No. de equipos informáticos solicitados en año n. </t>
  </si>
  <si>
    <t>18 Computadoras,  3 Scanner, 3 impresoras, 3 telefonos,  15 headset</t>
  </si>
  <si>
    <t>1.14 Solicitar nombramiento  de personal de DRRHH</t>
  </si>
  <si>
    <t xml:space="preserve">No. de personas nombradas en año n. </t>
  </si>
  <si>
    <t>15 Personas</t>
  </si>
  <si>
    <t>1.15.  Fortalecer el Programa Retiro con Sentido</t>
  </si>
  <si>
    <t xml:space="preserve">50 personas impactadas </t>
  </si>
  <si>
    <t>1.16 Evaluación de desempeño de servidores del MT</t>
  </si>
  <si>
    <t xml:space="preserve">No. De servidores evaluados en año n </t>
  </si>
  <si>
    <t>1200 Empleados</t>
  </si>
  <si>
    <t>1.16.1. Gestionar acuerdo de  del Desempeño Laboral.</t>
  </si>
  <si>
    <t>No. de empleados capacitados en año n</t>
  </si>
  <si>
    <t>1,200 Empleados</t>
  </si>
  <si>
    <t xml:space="preserve">Evaluación de Desempeño y Capacitación </t>
  </si>
  <si>
    <t>1.16.2. Gestionar Monitoreo de Acuerdos de Desempeño Laboral</t>
  </si>
  <si>
    <t>No. de monitoreo gestionados en año n</t>
  </si>
  <si>
    <t>3 Monitoreos</t>
  </si>
  <si>
    <t>1.16.3. Gestionar Evaluación de Desempeño Laboral</t>
  </si>
  <si>
    <t>No. de evaluación gestionadas en año n</t>
  </si>
  <si>
    <t>1,200 Evaluaciones</t>
  </si>
  <si>
    <t>1.16.4. Elaborar Informe Técnico de Resultados obtenidos en las Evaluaciones de Desempeño Laboral</t>
  </si>
  <si>
    <t>No. de informe elaborado en año n</t>
  </si>
  <si>
    <t xml:space="preserve">1 Informe </t>
  </si>
  <si>
    <t>1.17.Capacidades de los servidores del MT fortalecida.</t>
  </si>
  <si>
    <t>No. de servidores capacitados en año n</t>
  </si>
  <si>
    <t>750 Servidores</t>
  </si>
  <si>
    <t>1.17.1 Detección de necesidades de capacitación por competencia.</t>
  </si>
  <si>
    <t xml:space="preserve"> Informe elaborado en año n</t>
  </si>
  <si>
    <t xml:space="preserve"> 1 Informe</t>
  </si>
  <si>
    <t>1.17.2 Presentación de informe de diagnóstico de detección de necesidades.</t>
  </si>
  <si>
    <t>Informes elaborado en año n</t>
  </si>
  <si>
    <t>Evaluación de Desempeño y Capacitación y Organización del Trabajo y Compensación</t>
  </si>
  <si>
    <t xml:space="preserve">1.17.3 Elaboracion  del Plan de Capacitación por Competencia </t>
  </si>
  <si>
    <t xml:space="preserve">Plan Elaborado en año n </t>
  </si>
  <si>
    <t xml:space="preserve">1.17.4  Capacitar a los servidores del MT., del grupo   I, II, III, IV,  V  en competencias técnicas y conductuales. </t>
  </si>
  <si>
    <t>No. de servidores Capacitados en año n</t>
  </si>
  <si>
    <t xml:space="preserve"> 660  Servidores </t>
  </si>
  <si>
    <t>1.17.5  Capacitar a los servidores del MT., del grupo   V,  en competencias gerenciales.</t>
  </si>
  <si>
    <t>No. de servidores  de área de supervisión y dirección capacitados en año n</t>
  </si>
  <si>
    <t xml:space="preserve">90 Servidores </t>
  </si>
  <si>
    <t xml:space="preserve">1.17.6 Solicitar la habilitación  de un salón de capacitación con capacidad para 30 servidores </t>
  </si>
  <si>
    <t>Salón habilitado en año n</t>
  </si>
  <si>
    <t xml:space="preserve">1 Salón </t>
  </si>
  <si>
    <t>Dirección de  Recursos  Humanos Y Direccion Administrativa, Financiera</t>
  </si>
  <si>
    <t xml:space="preserve">1.17.6.1 Solicitar  un salon de capacitacion con laboratorio de informática  </t>
  </si>
  <si>
    <t>Laboratorio habilitado en año n</t>
  </si>
  <si>
    <t xml:space="preserve">1 Laboratorio  </t>
  </si>
  <si>
    <t>1.17.6. 2 Adquisición de mobiliarios  para el laboratorio de informática.</t>
  </si>
  <si>
    <t>No.  De mobiliarios adquiridos en años n</t>
  </si>
  <si>
    <t xml:space="preserve">(30) Sillas,  (30) Mesas </t>
  </si>
  <si>
    <t xml:space="preserve">1.19.1.3. Adquisición de equipos  Informáticos  </t>
  </si>
  <si>
    <t>No. De  equipos adquiridos en año n</t>
  </si>
  <si>
    <t>(25) Computadoras ,  (1) Proyector ,  (1) Puntero Laser,   (1) Equipo de sonido</t>
  </si>
  <si>
    <t>1,3000,00</t>
  </si>
  <si>
    <t>Direccion de Recursos Humanos</t>
  </si>
  <si>
    <t>1.18.Presentar  propuesta  "politicas  de becas para profesionalizar a servidores de los grupos ocupacionales I,II,III."</t>
  </si>
  <si>
    <t xml:space="preserve">Propuesta Presentada </t>
  </si>
  <si>
    <t>1 Una</t>
  </si>
  <si>
    <t xml:space="preserve">1.19Remodelación, reubicacion de oficinas de la unidad médica. </t>
  </si>
  <si>
    <t>1.20 Tramitar pasantias de estudiantes  por las áreas MT (remuneradas)</t>
  </si>
  <si>
    <t xml:space="preserve">No. de estudiantes con pasantias realizadas </t>
  </si>
  <si>
    <t>20 Estudiantes</t>
  </si>
  <si>
    <t xml:space="preserve">Reclutamiento y selección </t>
  </si>
  <si>
    <t>Oficina médica remodelada</t>
  </si>
  <si>
    <t>1 Oficina</t>
  </si>
  <si>
    <t>RRHH del Ministerio de trabajo disponen de Gestión estratégica de desarrollo integral implementada.</t>
  </si>
  <si>
    <t>No. Talento humano desarrollado en año n</t>
  </si>
  <si>
    <t xml:space="preserve">1,059 Servidores </t>
  </si>
  <si>
    <t>4. Gestión de Riesgo y adeptación al cambio climático fortalecido</t>
  </si>
  <si>
    <t xml:space="preserve">No.de personas capacitadas en año n </t>
  </si>
  <si>
    <t>No.  de  Asesorías Internas en año n</t>
  </si>
  <si>
    <t>R.7-Aumentada el entorno de trabajo Sano y seguro</t>
  </si>
  <si>
    <t>1. Trabajadores y empleadores con Prevención de Riesgos Laborales promovida (MIPyMES y grandes Empresas).</t>
  </si>
  <si>
    <t>3,219 comités mixtos</t>
  </si>
  <si>
    <t>No.Comites mixtos constituidos en año n</t>
  </si>
  <si>
    <t>No. de Trabajadores y empleadores capacitados en año n</t>
  </si>
  <si>
    <t>10, 577 personas capacitadas</t>
  </si>
  <si>
    <t>1. Trabajadores y trabajadoras incorporados al Sistema Dominicano de la Seguridad Social</t>
  </si>
  <si>
    <t>No.Trabajadores y trabajadoras registrados en la TSS en año n</t>
  </si>
  <si>
    <t>2 Sesiones</t>
  </si>
  <si>
    <t xml:space="preserve">R.1- Mejorada las oportunidades de insercion laboral inclusiva de los buscadores de empleo en el sector formal </t>
  </si>
  <si>
    <t>2 Estudios</t>
  </si>
  <si>
    <t>1. Actores socio- laborales Sensibilizados en materia de Igualdad de Oportunidades y no discriminación en el ámbito laboral.</t>
  </si>
  <si>
    <t>12,000 Personas</t>
  </si>
  <si>
    <t xml:space="preserve">Dirección de Igualdad de Oportunidades </t>
  </si>
  <si>
    <t>1.1 Sensibilizar a los actores sociolaborales  sobre la igualdad de género en el ámbito laboral (Constitución de la República, Código de Trabajo, Convencio de la CEDAW,  y  Convenios Nos. 100, 111 y 183 de la Organización Internacional del Trabajo (OIT). Tambien en acoso sexual y laboral, y Explotación Sexual Comercial, trata y trafico de personas.</t>
  </si>
  <si>
    <t xml:space="preserve">No. de personas sensibilizadas en año n. </t>
  </si>
  <si>
    <t>1.1.1 Sensibilizar a los actores sociolaborales  sobre la igualdad de género en el ámbito laboral (Constitución de la República, Código de Trabajo, Convencio de la CEDAW,  y  Convenios Nos. 100, 111 y 183 de la Organización Internacional del Trabajo (OIT).</t>
  </si>
  <si>
    <t xml:space="preserve">No. de personas Sensiblizadas  en año n. </t>
  </si>
  <si>
    <t xml:space="preserve">                                                                                                                                                                                                                                                                                                                                                                                                                                                                                                                                                                                                                                                                                                                                                                                                                                                                                                                                                                                                                                                                                                                                                                                                                                                                                                                                                                                                                                                                                                                                                                                                                                                                                                                                                                                                                                                                                                                                                                                                                                                                                                                                                                                                                                                                                                                                                                                                                                                                                                                                                                                                                                                                                                                                                                                                                                                                                                                                                                                                                                                                                                                                                                                                                                                                                                                                                                                                                                                                                                                                                                                                                                                                                                                                                                                                                                                                                                                                                                                                                                                                                                                                                                                                                                                                                                                                                                                                                                                                                                                                                                                                                                                                                                                                                                                                                                                                                                                                                                                                                                                                                                                                                                                                                                                                                                                                                                                                                                                                                                                                                                                                                                                                                                                                                                                                                                                                                                                                                                                                                                                                                                                                                                                                                                                                                                                                                                                                                                                                                                                                                                                                                                                                                                                                                                                                                                                                                                                                                                                                                                                                                                                                                                                                                                                                                                                                                                                                                                                                                                                                                                                                                                                                                                                                                                                                                                                                                                                                                                                                                                                                                                                                                                                                                                                                                                                                                                                                                                                                                                                                                                                                                                                                                                                                                                                                                                                                                                                                                                                                                                                                                                                                                                                                                                                                                                                                                                                                                                                                                                                                                                                                                                                                                                                                                                                                                                                                                                                                                                                                                                                                                                                                                                                                                                                                                                                                                                                                                                                                                                                                                                                                                                                                                                                                                                                                                                                                                                                                                                                                                                                                                                                                                                                                                                                                                                                                                                                                                                                                                                                                                                                                                                                                                                                                                                                                                                                                                                                                                                                                                                                                                                                                                                                                                                                                                                                                                                                                                                                                                                                                                                                                                                                                                                                                                                                                                                                                                                                                                                                                                                                                                                                                                                                                                                                                                                                                                                                                                                                                                                                                                                                                                                                                                                                                                                                                                                                                                                                                                                                                                                                                                                                                                                                                                                                                                                                                                                                                                                                                                                                                                                                                                                                                                                                                                                                                                                                                                                                                                                                                                                                                                                                                                                                                                                                                                                                                                                                                                                                                                                                                                                                                                                                                                                                                                                                                                                                                                                                                                                                                                                                                                                                                                                                                                                                                                                                                                                                                                                                                                                                                                                                                                                                                                                                                                                                                                                                                                                                                                                                                                                                                                                                                                                                                                                                                                                                                                                                                                                                                                                                                                                                                                                                                                                                                                                                                                                                                                                                                                                                                                                                                                                                                                                                                                                                                                                                                                                                                                                                                                                                                                                                                                                                                                                                                                                                                                                                                                                                                                                                                                                                                                                                                                                                                                                                                                                                                                                                                                                                                                                                                                                                                                                                                                                                                                                                                                                                                                                                                                                                                                                                                                                                                                                                                                                                                                                                                                                                                                                                                                                                                                                                                                                                                                                                                                                                                                                                                                                                                                                                                                                                                                                                                                                                                                                                                                                                                                                                                                                                                                                                                                                                                                                                                                                                                                                                                                                                                                                                                                                                                                                                                                                                                                                                                                                                                                                                                                                                    </t>
  </si>
  <si>
    <t xml:space="preserve">                                                                                                                                                                                                                                                                                                                                                                                                                                                                                                                                                                                                                                                                                                                                                                                                                                                                                                                                                                                                                                                                                                                                                                                                                                                                                                                                                                                                                                                                                                                                                                                                              </t>
  </si>
  <si>
    <t>1.1.2 Sensibilizar a los trabajadores agrícolas del sector azucarero (corte y tiro de caña) sobre Derechos Humanos, la igualdad de género en el ámbito laboral (Constitución de la República, Código de Trabajo, Convencio de la CEDAW,  y  Convenios Nos. 100, 111 y 183 de la Organización Internacional del Trabajo (OIT).</t>
  </si>
  <si>
    <t>2700 personas</t>
  </si>
  <si>
    <t>1.1.3  Sensibilizar a los actores sociolaborales sobre el acoso sexual y laboral.</t>
  </si>
  <si>
    <t xml:space="preserve">No. de personas sensuibilizadas en año n. </t>
  </si>
  <si>
    <t xml:space="preserve">100 Personas </t>
  </si>
  <si>
    <t xml:space="preserve"> Departamento de Equidad  Género</t>
  </si>
  <si>
    <t>1.1.4 Sensibilizar sobre tema de Explotación Sexual Comercial, trata y trafico de personas</t>
  </si>
  <si>
    <t>No. de personas sensiblizadas en año n</t>
  </si>
  <si>
    <t xml:space="preserve">
1.2 Reactivar la mesa interinstitucional  de género en año n.
</t>
  </si>
  <si>
    <t>1 Reuniones</t>
  </si>
  <si>
    <t>1.2.1 Consultor contratdo en año n</t>
  </si>
  <si>
    <t>Un consultor</t>
  </si>
  <si>
    <t>No. reuniones intersectoriales realizadas en año n</t>
  </si>
  <si>
    <t>1.3 Sensiblización  sobre de la Ley 135-11 sobre VIH-Sida</t>
  </si>
  <si>
    <t xml:space="preserve"> División de Atención VIH-Sida (DIDAVIHSIDA)</t>
  </si>
  <si>
    <t>1.3.1 Sesibilizar al personal de las Instituciones Públicas sobre la Ley  135-11 de  VIH/SIDA.</t>
  </si>
  <si>
    <t>No. personas sensibilizadas en año n.</t>
  </si>
  <si>
    <t xml:space="preserve"> Division de Atencion VIH-Sida (DIDAVIHSIDA)</t>
  </si>
  <si>
    <t>1.3.2 Sensibilizar al personal de los laboratorios clínicos, sobre la Ley 135-11 de VIH/SIDA</t>
  </si>
  <si>
    <t>20 Personas</t>
  </si>
  <si>
    <t>1.3.3 Sensibilizar al personal de las Direcciones de Recursos Humanos, de empresas privadas, zonas francas, laboratorios clínicos, sector turismo, sobre la Ley 135-11 de VIH/SIDA.</t>
  </si>
  <si>
    <t xml:space="preserve">No. personas sensibilizadas en año n. </t>
  </si>
  <si>
    <t xml:space="preserve">50 Personas </t>
  </si>
  <si>
    <t xml:space="preserve">  Division de Atencion VIH-Sida (DIDAVIHSIDA) </t>
  </si>
  <si>
    <t xml:space="preserve">1.3.4   Sensibilizar al  personal de empresas privadas, zonas francaa, sector turismo, laboratorio clínicos sobre la  Ley 135-11 VHI/Sida. </t>
  </si>
  <si>
    <t xml:space="preserve">No.de personas sensibilizadas en año n. </t>
  </si>
  <si>
    <t>2,795 Personas</t>
  </si>
  <si>
    <t xml:space="preserve">  Division de Atencion VIH-Sida (DIDAVIHSIDA).</t>
  </si>
  <si>
    <t>1.3.5   Sensibilizar sobre la  Ley 135-11 VHI/Sida, con una actividad por Conmemoración del Día Mundial del VIH-SIDA</t>
  </si>
  <si>
    <t>1.4 Sensiblización sobre la  Ley 5-13 de personas con discapacidad.</t>
  </si>
  <si>
    <t xml:space="preserve">No. de personas senbilizadas en año n. </t>
  </si>
  <si>
    <t xml:space="preserve">3,000 Peronas </t>
  </si>
  <si>
    <t>División de Atención a la Discapacidad.</t>
  </si>
  <si>
    <t>1.4.1 Sensibilizar  a trabajadores y empleadores de  las empresas públicas y privadas sobre discapacidad y la Ley 5-13..</t>
  </si>
  <si>
    <t xml:space="preserve">No. de personas sesibilizadas en año n. </t>
  </si>
  <si>
    <t xml:space="preserve">2,960 Personas </t>
  </si>
  <si>
    <t>División de Atención a la Discapacidad</t>
  </si>
  <si>
    <t>1.5 Conformar la mesa de trabajo interinstitucional para la inclusión de personas con discapacidad y los empleos protegidos.</t>
  </si>
  <si>
    <t>Mesa conformada en año n</t>
  </si>
  <si>
    <t>DGT,DGE,DGHSI, DC, DIOND</t>
  </si>
  <si>
    <t>1.5.1 Elaborar el manual de funcionamiento de la mesa.</t>
  </si>
  <si>
    <t>Manual elaborado en año n</t>
  </si>
  <si>
    <t>1.5.2 Realizar reuniones interinstitucional con los miembros que conforman la mesa de trabajo (CONADIS, MT,  ASFL, etc.)</t>
  </si>
  <si>
    <t>Reuniones en año n</t>
  </si>
  <si>
    <t>1.6 Gestionar jornadas de certificaciones de personas con discapacidad para la empleabilidad.</t>
  </si>
  <si>
    <t xml:space="preserve">No. de Jornadas de certificaciones gestionada en año n </t>
  </si>
  <si>
    <t xml:space="preserve">Una jornada </t>
  </si>
  <si>
    <t>División de Atención a la Discapacidad. Dirección General de Empleo (DGE).</t>
  </si>
  <si>
    <t>1.6.1. Referir a los programas de empleabilidad las personas certificadas con discapacidad.</t>
  </si>
  <si>
    <t xml:space="preserve">No. de personas referidas  con discapacidad en año n </t>
  </si>
  <si>
    <t>10 personas referidas</t>
  </si>
  <si>
    <t xml:space="preserve">1.7 Difusión de las Leyes y Reglamentos que prohíben la  discriminación en la diversidad </t>
  </si>
  <si>
    <t xml:space="preserve">No. de personas capacitadas en año n. </t>
  </si>
  <si>
    <t>2,500 Personas</t>
  </si>
  <si>
    <t>División de Atención a la Diversidad</t>
  </si>
  <si>
    <t>1.7.1 Sensibilizar al personal de  las Direcciones de Recursos Humanos de las empresas, sobre inclusión laboral en la diversidad.</t>
  </si>
  <si>
    <t>100  personas</t>
  </si>
  <si>
    <t>1.7.2 Sensibilizar al  personal de empresas privadas, instituciones públicas,  zonas francas, sector turismo,  sobre marco normativo laboral nacional e internacional en la diversidad.</t>
  </si>
  <si>
    <t xml:space="preserve">No. de actores laborales sensibilizados en año n. </t>
  </si>
  <si>
    <t>2,940 Actores laborales</t>
  </si>
  <si>
    <t>División de Atención en la Diversidad</t>
  </si>
  <si>
    <t>1.8 Funcionarios y empleados del MT capacitados en materia de igualdad de oportunidades.</t>
  </si>
  <si>
    <t>No. de empleados capacitados en año n.</t>
  </si>
  <si>
    <t xml:space="preserve">235 Empleados </t>
  </si>
  <si>
    <t>Dirección de Igualdad de Oportunidades</t>
  </si>
  <si>
    <t xml:space="preserve">1.8.1  Capacitar  al personal de MT en temas de género y convenios internacionales de  protección a las mujeres </t>
  </si>
  <si>
    <t>No. de empleados del MT capacitados en año n.</t>
  </si>
  <si>
    <t>35 Empleados</t>
  </si>
  <si>
    <t>1.8.2 Capacitar personal del MT sobre Generalidades, Estigma, Discriminación y la Ley 135-11 VIH/Sida.</t>
  </si>
  <si>
    <t>60 Servidores</t>
  </si>
  <si>
    <t xml:space="preserve">  Division de Atencion VIH-Sida (DIDAVIHSIDA) D. Recursos Humanos</t>
  </si>
  <si>
    <t>1.8.3  Capacitar personal del MT sobre la Ley 5-13 de discapacidad y su reglamento.</t>
  </si>
  <si>
    <t>1.8.4  Capacitar  personal del MT sobre las leyes, reglamentos y convenios internacionales  relacionado con diversidad.</t>
  </si>
  <si>
    <t>60 Empleados</t>
  </si>
  <si>
    <t>No. de Materiales informativos impresos en  año n.</t>
  </si>
  <si>
    <t>12,000 Materiales</t>
  </si>
  <si>
    <t>1.9.1 Reproducir  el  material informativo de la norma de igualdad de oportunidades y no discriminación en el trabajo.</t>
  </si>
  <si>
    <t>No.  de Materiales informativos impresos en  año n.</t>
  </si>
  <si>
    <t>1.9.2 Sensibilizar  a estudiantes de término del nivel secundario en carrera stem u oficios tradicionalmente masculinizados.</t>
  </si>
  <si>
    <t>No. de estudiantes sensibilizados en año n</t>
  </si>
  <si>
    <t>500 Estudiantes</t>
  </si>
  <si>
    <t>1.9.3 Colaborar  en la  Certificación IGUALANDO RD</t>
  </si>
  <si>
    <t>Participacion en la certificación</t>
  </si>
  <si>
    <t>Una participación</t>
  </si>
  <si>
    <t xml:space="preserve">1.9.4 Participación  del MT en el cierre de las brechas  del Proyecto de Paridad de Género IPG)-BID </t>
  </si>
  <si>
    <t>Participación del MT realizada en año n.</t>
  </si>
  <si>
    <t>1.9.5 Promover la instalaciones de salas de lactancias en las empresas</t>
  </si>
  <si>
    <t>No. de salas de lactancias instaladas en año n</t>
  </si>
  <si>
    <t>5 Salas</t>
  </si>
  <si>
    <t>1.9.6 Certificación de las salas de lactancias en las empresas en coodinación con el Ministerio de Salud Pública</t>
  </si>
  <si>
    <t>No. de certificaciones realizadas en año n</t>
  </si>
  <si>
    <t>5 Certificaciones</t>
  </si>
  <si>
    <t>1.9.7 Elaborar guia de derechos laborales con enfoque de igualdad de oportunidades y no discriminación.</t>
  </si>
  <si>
    <t>Guía elaborada en año n</t>
  </si>
  <si>
    <t xml:space="preserve">Una Guia </t>
  </si>
  <si>
    <t>1.9.8. Contratación personal técnico</t>
  </si>
  <si>
    <t>Personal técnico en año n contratado</t>
  </si>
  <si>
    <t>1 técnico</t>
  </si>
  <si>
    <t>NO TIENE EL VALOR A PRESUPUESTAR. PENDIENTE LUZ MARIA.</t>
  </si>
  <si>
    <t>1.10 Difundir en los medios digitales y medios de comunicación la normativa de no discriminacion en el ámbito laboral.</t>
  </si>
  <si>
    <t>No de campañas recibidas en añon</t>
  </si>
  <si>
    <t>1 Campañas</t>
  </si>
  <si>
    <t>1.10.1 Realizar Media Tour promoviendo la normativa</t>
  </si>
  <si>
    <t>No. de promociones realizadas en año n</t>
  </si>
  <si>
    <t>1 Medios tour</t>
  </si>
  <si>
    <t>1.10.2  Habilitar canales de denuncia para los temas de no discriminación por razon de sexo.</t>
  </si>
  <si>
    <t>Canal de denuncia habilitado en año n</t>
  </si>
  <si>
    <t>Un canal</t>
  </si>
  <si>
    <t xml:space="preserve"> 1.10.3 Canalizar denuncias en coordinación con Inspección y Asistencia judicial</t>
  </si>
  <si>
    <t>No. de denuncias canalizadas en año n</t>
  </si>
  <si>
    <t>5 denuncias</t>
  </si>
  <si>
    <t xml:space="preserve">1.11  Ejecutar en coordinación con la DGE Programa de empleabilidad  para sobrevivientes de explotación sexual comercial, trata de personas  y otros grupos en condiciones de vulnerabilidad. </t>
  </si>
  <si>
    <t>Programa coordinado con la DGE implementado  en año n</t>
  </si>
  <si>
    <t>Un Programa</t>
  </si>
  <si>
    <t>Dirección de Igualdad de Oportunidades,  Dirección General de Empleo (DGE).</t>
  </si>
  <si>
    <t>1.11.1 Realizar estudio de la red para la empleabilidad para identificar los puestos de trabajo.</t>
  </si>
  <si>
    <t>Estudio de identificación de plazas de trabajo para grupos vulnerables en año n</t>
  </si>
  <si>
    <t>Un estudio</t>
  </si>
  <si>
    <t xml:space="preserve"> Departamento de Equidad  Género Dirección General de Empleo (DGE).</t>
  </si>
  <si>
    <t>1.11.1 Contratación de empresa consultora para realizar estudio de empleabilidad</t>
  </si>
  <si>
    <t>Estudio de empleabilidad realizado</t>
  </si>
  <si>
    <t>Un empresa contratada en año n</t>
  </si>
  <si>
    <t>1.11.2 Impulsar programas de capacitación para puestos de trabajos identificados en la red de empleabilidad (INFOTEP, ITLA, Universidad ISA, otros).</t>
  </si>
  <si>
    <t>Capacitaciones impulsadas en año n</t>
  </si>
  <si>
    <t>1.11.2 Contratar personal especializados para la ejecuciòn  del proyecto de empleabilidad.</t>
  </si>
  <si>
    <t>No. de técnicos solicitados en año n</t>
  </si>
  <si>
    <t>tres (3) Técnicos (1 abogado experto en trata de personas y explotación sexual, 1 psicólogo clínico y 1 técnico para realizar labores con la red de sobrevivientes).</t>
  </si>
  <si>
    <t>D. Recursos Humanos y DAF</t>
  </si>
  <si>
    <t>1.11.3 Sensibilizar a las empresas que formarán parte de la red de empleadores.</t>
  </si>
  <si>
    <t>Empresas sensibilizadas en año n</t>
  </si>
  <si>
    <t>15 empresas sensibilizadas</t>
  </si>
  <si>
    <t>1.11.4 Inclusión de personas de grupo vulnerables en la red de empleabilidad.</t>
  </si>
  <si>
    <t>Personas incluidas en año n.</t>
  </si>
  <si>
    <t>5 Personas</t>
  </si>
  <si>
    <t>2. Red de sobrevientes de ESC y trata de personas y grupos vulnerables apoyada para la inserción laboral.</t>
  </si>
  <si>
    <t>No. de personas sobrevientes de ESC y trata con apoyo para la inserción laboral</t>
  </si>
  <si>
    <t>700 Personas</t>
  </si>
  <si>
    <t>NO TIENE EL VALOR A PRESUPUESTAR. PENDIENTE LUIS JAVIER</t>
  </si>
  <si>
    <t>2.1. Realizar levantamiento de informaciones de victimas que seran integradas al programa de inserción laboral</t>
  </si>
  <si>
    <t>Levantamiento ralizado en año n</t>
  </si>
  <si>
    <t xml:space="preserve">2.2 Realizar encuentros para la conformacion de mesas sectoriales </t>
  </si>
  <si>
    <t xml:space="preserve">No de encuentros realizados </t>
  </si>
  <si>
    <t>2.3 Realizar programa de formación  con actores del sistema</t>
  </si>
  <si>
    <t>Un programa desarrollado en año n</t>
  </si>
  <si>
    <t>2.4 Capacitar a la red de sobrevivientes de ESC y trata para el empleo y autoempleo</t>
  </si>
  <si>
    <t xml:space="preserve">25 personas </t>
  </si>
  <si>
    <t>2.5 Elaborar protocolos de atención a usuarios/as de los centros de atención integral</t>
  </si>
  <si>
    <t>Protocolos de atención a usuarios elaborados en año n</t>
  </si>
  <si>
    <t>Un protocolo de atención</t>
  </si>
  <si>
    <t xml:space="preserve">2.6 Realizar campañas de sensibilización  y comunicación para la prevención </t>
  </si>
  <si>
    <t>No de campañas realizadas en año n</t>
  </si>
  <si>
    <t>1Campaña</t>
  </si>
  <si>
    <t>3. Capacitación para el personal de la Dirección de Igualdad de Oportunidades y No Discriminación, en  temas relacionados con sus áreas.</t>
  </si>
  <si>
    <t>FALTA VALOR DE CAPACITACIONES.</t>
  </si>
  <si>
    <t>RRHH y DAF</t>
  </si>
  <si>
    <t>3.1 Capacitar el personal del Depto. de Equidad Género.</t>
  </si>
  <si>
    <t xml:space="preserve">2 Personas </t>
  </si>
  <si>
    <t>3.2 Capacitar el personal de la División de Atención de VIH/Sida.</t>
  </si>
  <si>
    <t xml:space="preserve">  Division de Atencion VIH-Sida (DIDAVIHSIDA)</t>
  </si>
  <si>
    <t>3.3 Capacitar el personal de la División de Atención en la Discapacidad.</t>
  </si>
  <si>
    <t xml:space="preserve"> División de Atención a la  Discapacidad</t>
  </si>
  <si>
    <t>3.4 Capacitar el personal de la División de Atención en la Diversidad.</t>
  </si>
  <si>
    <t xml:space="preserve"> División de Atención en la  Diversidad</t>
  </si>
  <si>
    <t>3.5 Capacitar representantes regionales de la DIOND</t>
  </si>
  <si>
    <t>No. de representates capacitados en año n</t>
  </si>
  <si>
    <t>3 Coordinadores</t>
  </si>
  <si>
    <t>4 Equipamiento de la Dirección Igualdad de Oportunidades.</t>
  </si>
  <si>
    <t>No. equipos tecnológicos y mobiliario de oficina en año n</t>
  </si>
  <si>
    <t>Equipos tecnológicos</t>
  </si>
  <si>
    <t>4.1 Solicitar equipos tecnológicos para las áreas    de Equidad  Género,  Atención a  VIH-Sida, Discapacidad, Diversidad.</t>
  </si>
  <si>
    <t>No. equipos tecnológicos solicitados en año n.</t>
  </si>
  <si>
    <t>4.2 Solicitar mobiliario  para las áreas  de Equidad  Género,  Atención a  VIH-Sida, Discapacidad, Diversidad.</t>
  </si>
  <si>
    <t>No. de mobiliarios de oficina solicitados en año n.</t>
  </si>
  <si>
    <t xml:space="preserve">5. Solicitud de personal técnico para la Dirección de Igualdad de Oportunidades y No Discriminación. </t>
  </si>
  <si>
    <t>6 técnicos</t>
  </si>
  <si>
    <t xml:space="preserve">5.1 Solicitud de Encargado(a) del Departamento de Equidad de Género </t>
  </si>
  <si>
    <t>Un  (1) Encargado</t>
  </si>
  <si>
    <t xml:space="preserve">5.2 Solicitar personal técnico para el Departamento de Equidad de Género </t>
  </si>
  <si>
    <t>Un (1) técnico</t>
  </si>
  <si>
    <t>5.3  Solicitar de personal técnico para la División de Atención en la  Diversidad</t>
  </si>
  <si>
    <t>No. de técnicos soilicitados en año n</t>
  </si>
  <si>
    <t xml:space="preserve">5.4 Solicitud de coordinador de la Dirección para las regiones del Cibao Norte (Santiago), Cibao Sur (San Francisco de Macorís) y Este (San Pedro de Macorís). </t>
  </si>
  <si>
    <t>No. de técnicos solicitados</t>
  </si>
  <si>
    <t>Tres (3) coordinadores</t>
  </si>
  <si>
    <t>6.  Realizar alianzas estratégicas con INAIPE, para promover las salas de cuidados en los centros de trabajo como parte de la promoción del trabajo decente.</t>
  </si>
  <si>
    <t>No.de alianzas en año n.</t>
  </si>
  <si>
    <t>1 alianza</t>
  </si>
  <si>
    <t>Direccion de Igualdad y no Discriminacion</t>
  </si>
  <si>
    <t>6.1. Incentivar la instalación de salas de cuidados de niño y niñas en los centros de trabajo.</t>
  </si>
  <si>
    <t>No.de visitas realizadas en año n.</t>
  </si>
  <si>
    <t>25 visitas a empresas para sensibilizacion</t>
  </si>
  <si>
    <t>6.2. Realizar acuerdo con las empresas en coordinación con INAIPE</t>
  </si>
  <si>
    <t>No.de acuerdos firmados en año n.</t>
  </si>
  <si>
    <t xml:space="preserve">3 Acuerdos </t>
  </si>
  <si>
    <t>7.  Firmar acuerdos con el sector laboral, en Género, discapacidad y disversidad.</t>
  </si>
  <si>
    <t xml:space="preserve">3 acuerdos </t>
  </si>
  <si>
    <t>Equidad  Género, Diversidad,  PC y VIH-Sida.</t>
  </si>
  <si>
    <t xml:space="preserve">No. Trabajadores y empleadores  sensibilizados en materia de igualdad de oportunidades y no discriminación </t>
  </si>
  <si>
    <t>70,000 buscadores de empleo</t>
  </si>
  <si>
    <t>No. de buscadores de empleo atendidios a través del Servicio de Intermediación de Empleo.</t>
  </si>
  <si>
    <t>No. de buscadores de empleo atendidos en ferias y jornadas en año n</t>
  </si>
  <si>
    <t>No. de vacantes gestionadas en año n</t>
  </si>
  <si>
    <t>22,038 Buscadores</t>
  </si>
  <si>
    <t>70,432 Vacantes</t>
  </si>
  <si>
    <t>No. de buscadores de empleo referidos en año n</t>
  </si>
  <si>
    <t>33,843 Buscadores referidos</t>
  </si>
  <si>
    <t>No. de buscadores de empleo registrados en la Bolsa Digital de Empleo</t>
  </si>
  <si>
    <t>17,037 Buscadores de empleo registrados</t>
  </si>
  <si>
    <t xml:space="preserve">3,306 mujeres </t>
  </si>
  <si>
    <t>No. de mujeres atendidas a través del Servicio de Intermediación de Empleo.</t>
  </si>
  <si>
    <t>4.4.5 Acto de lanzamiento</t>
  </si>
  <si>
    <t>No. de buscadores de empleo capacitados para la empleabilidad en año n</t>
  </si>
  <si>
    <t>870 Personas</t>
  </si>
  <si>
    <t>No. Personas en condiciones de vulnerabilidad capacitadas en oficios tradicionales y no tradicionales en año n</t>
  </si>
  <si>
    <t>239 Jóvenes</t>
  </si>
  <si>
    <t>239 Estudiantes</t>
  </si>
  <si>
    <t>Plan Operativo Anual  2025</t>
  </si>
  <si>
    <t>No. Buscadores de empleo beneficiados por programa de Empleabilidad Juvenil (mujeres, hombres y personas con discapacidad). En año n</t>
  </si>
  <si>
    <t>No.de personas capacitados en año n</t>
  </si>
  <si>
    <t>No.de buscadores de empleo insertados en entrenamientos en año n</t>
  </si>
  <si>
    <t>34Jóvenes</t>
  </si>
  <si>
    <t>Credito Externo</t>
  </si>
  <si>
    <t xml:space="preserve">2. Actores sociolaborales disponen de investigaciones del Mercado Laboral con prospección del empleo  </t>
  </si>
  <si>
    <t>2.1. Realizar  estudios del mercado laboral dominicano</t>
  </si>
  <si>
    <t>2.2. Elaboración de Panorama Laboral</t>
  </si>
  <si>
    <t>2.3. Realizar Reuniones de seguimiento y socialización de boletín, estudios y panorama laboral</t>
  </si>
  <si>
    <t>2.4. Presentación de resultados de estudios del mercado laboral</t>
  </si>
  <si>
    <t>2.5 Publicación de estudios del mercado laboral</t>
  </si>
  <si>
    <t>3. Buscadores de empleo y empleadores cuentan con servicio de Intermediación Laboral fortalecido</t>
  </si>
  <si>
    <t>3.1. Servicio Nacional de Empleo Promovido en todo el país</t>
  </si>
  <si>
    <t>3.1.1. Realizar Jornadas de Empleo a nivel nacional</t>
  </si>
  <si>
    <t>3.1.2. Realizar ferias de empleo a nivel nacional</t>
  </si>
  <si>
    <t>3.1.3 Buscadores de empleo atendidos a través de ferias y jornadas</t>
  </si>
  <si>
    <t>3.1.4 Mujeres atendidas a través del Servicio de Intermediación de empleo</t>
  </si>
  <si>
    <t>3.1.2 Buscadores de empleo con vacantes gestionadas.</t>
  </si>
  <si>
    <t>3.1.3 Buscadores de empleo referidos a puestos de trabajo</t>
  </si>
  <si>
    <t>3.1.4. Impresión de materiales promocionales de empleo</t>
  </si>
  <si>
    <t>3. 1.5. Realizar  operativos el SENAE en las provincias</t>
  </si>
  <si>
    <t>3.1.6. Realizar  visitas a los centros de apoyo a la discapacidad para promover el Servicio Nacional de Empleo</t>
  </si>
  <si>
    <t>3.2. Servicio de Orientación Ocupacional ofrecido a nivel nacional en INFOTEP, centros educativos y politécnicos.</t>
  </si>
  <si>
    <t>3.2.1. Realizar actividades de Orientación Ocupacional a la población que busca empleo (Jóvenes, personas con discapacidad, centros de apoyo a la mujer, centros educativos, etc)</t>
  </si>
  <si>
    <t>3.2.2 .Solicitar  impresión de Manuales de técnicas para la búsqueda de empleo</t>
  </si>
  <si>
    <t>3.3 Realizar encuentros de articulación de prestación de servicios de intermdiación de empleo</t>
  </si>
  <si>
    <t xml:space="preserve">3.4. Implementar estrategia de integración y articulación con Agencias Privadas de Empleo con el SENAE </t>
  </si>
  <si>
    <t>3.4.1. Realizar diagnóstico de participación de Agencias de Empleo en el mercado laboral</t>
  </si>
  <si>
    <t>3.4.2. Realizar diseño conceptual del Sistema Nacional de Regulación de Agencias de Empleo</t>
  </si>
  <si>
    <t>3.4.3. Desarrollar Sistema Nacional de Regulación de Agencias de Empleo</t>
  </si>
  <si>
    <t>3.4.4. Realizar reuniones de socialización y presentación del Sistema.</t>
  </si>
  <si>
    <t>4. Buscadores de empleo con programa de empleabilidad implementado.</t>
  </si>
  <si>
    <t xml:space="preserve">4.1 Buscadores de Empleo capacitados para la empleabilidad </t>
  </si>
  <si>
    <t>4.1.1 Realizar acciones formativas en Empleabilidad Juvenil Modalidad de Capacitación Laboral (MHS+ CTV) y práctica profesional</t>
  </si>
  <si>
    <t>4.1.2. Contratación de cursos DCB+CTV+ Pasantía Laboral)</t>
  </si>
  <si>
    <t>4.1.3. Estipendio a estudiantes</t>
  </si>
  <si>
    <t>4.1.4 Entrenamiento para la Inserción Laboral de buscadors de empleo años en la modalidad EIL</t>
  </si>
  <si>
    <t>4.1.5. Formación de jóvenes emprendedores para PYMES</t>
  </si>
  <si>
    <t xml:space="preserve">4.1.6. Visitas de supervisión funcionamiento del programa </t>
  </si>
  <si>
    <t>4.1.7. Adquisición de materiales promocionales y propaganda para los Programas</t>
  </si>
  <si>
    <t>4.1.8. Fortalecimiento de la Plataforma Virtual de Capacitación para el Empleo</t>
  </si>
  <si>
    <t>4.1.8.1 Implementación de módulos formativos para formalización de MIPYMES, Trabajo Decente  y Derechos Laborales para MIPYMES para Capacítate RD</t>
  </si>
  <si>
    <t>4.1.8.2. Contratación de personal para la gestión de la Plataforma RD Capacita</t>
  </si>
  <si>
    <t>4.2. Programa de Empleos Temporales promovido e implementado con articulación sectorial y territorial</t>
  </si>
  <si>
    <t xml:space="preserve">4.2.1 Insertar personas de 18 a 55 años  en empleos temporales </t>
  </si>
  <si>
    <t>4.2.2. Visitas de supervisión funcionamiento de programa</t>
  </si>
  <si>
    <t>4.2.3 Contratación de Analista de Programa</t>
  </si>
  <si>
    <t>5. Grupos en condiciones de vulnerabilidad con formación ocupacional especializada.</t>
  </si>
  <si>
    <t>5.1. Registro de Estudiantes para Formación Ocupacional Especializada (Escuela Taller)</t>
  </si>
  <si>
    <t>5.2. Capacitar jóvenes en oficios especializados para el empleo (Construcción, artesanía, Caríntería, electricidad, fontanería, herrería y forja, Proyectos Especiales) , entre otros</t>
  </si>
  <si>
    <t>5.2.1. Capacitar jóvenes en Construcción</t>
  </si>
  <si>
    <t>5.2.2. Capacitar jóvenes en Artesanía</t>
  </si>
  <si>
    <t>5.2.3. Capacitar jóvenes en Carpintería</t>
  </si>
  <si>
    <t>5.2.4. Capacitar jóvenes en Electricidad</t>
  </si>
  <si>
    <t>5.2.5. Capacitar jóvenes en Fontanería</t>
  </si>
  <si>
    <t>5.2.6. Capacitar jóvenes en Herrería y Forja</t>
  </si>
  <si>
    <t>5.2.7. Capacitar jóvenes en Proyectos Especiales</t>
  </si>
  <si>
    <t>5.2.8. Viajes educativos a centros de artesania, dentro y fuera del D.N. y museos</t>
  </si>
  <si>
    <t>5.2.9. Adquisición de materiales para los talleres</t>
  </si>
  <si>
    <t>5.3.Readecuar Escuela Taller</t>
  </si>
  <si>
    <t>5.3.1. Ampliar talleres de trabajos</t>
  </si>
  <si>
    <t>5.4. Apoyo a la inserción laboral de los jóvenes egresados de la ETSD</t>
  </si>
  <si>
    <t>5.4.1. Sensibilizar empresas para patrocinio empresarial de los talleres de la Escuela Taller</t>
  </si>
  <si>
    <t>5.4.2. Intermediar Empleo y Autoempleo  (Apoyar el emprendimiento y formación de micronegocios con equidad de género)</t>
  </si>
  <si>
    <t>5.5. Fortalecimiento de las capacidades técnicas de la Escuela Taller</t>
  </si>
  <si>
    <t>5.5.1. Elaborar de los  Manuales Técnicos de los talleres de la Escuela Taller para los participantes.</t>
  </si>
  <si>
    <t>5.5.2. Capacitar formadores de la Escuela Taller para mejorar estándares calidad de servicio</t>
  </si>
  <si>
    <t xml:space="preserve">5.5.3. Contratación de Auxiliares Escuela Taller. </t>
  </si>
  <si>
    <t>5.6. Realizar graduación Escuela Taller</t>
  </si>
  <si>
    <t>5.7. Realizar ferias artesanales</t>
  </si>
  <si>
    <t>6. Fortalecimiento de la Dirección General de Empleo a nivel nacional</t>
  </si>
  <si>
    <t>6.1.Contratación de personal para los programas de Empleo Temporal y Empleabilidad Juvenil</t>
  </si>
  <si>
    <t>6.2.Formación técnica del personal de la Dirección General de Empleo y sus áreas sustantivas</t>
  </si>
  <si>
    <t>6.3. Adquisición de mobiliarios para las OTE y ETSD</t>
  </si>
  <si>
    <t>6.3.1. Adquisición de mobiliarios para las Oficinas Territoriales de Empleo, Escuela Taller y Capacitación.</t>
  </si>
  <si>
    <t>6.4. Adquisición de equipos informáticos y redes para la DGE y las OTE</t>
  </si>
  <si>
    <t>6.4.1. Adquisición de equipos informáticos para la DGE y las Oficinas de empleo</t>
  </si>
  <si>
    <t>6.4.2.Adquisición de una impresora monócromo para grandes cantidades de trabajos</t>
  </si>
  <si>
    <t>6.4.3.Adquisición de impresoras para las OTE</t>
  </si>
  <si>
    <t>6.4.4. Adquisición de proyectores para las OTE</t>
  </si>
  <si>
    <t>6.4.5.Teléfonos de escritorio IP</t>
  </si>
  <si>
    <t>6.5. Adquisición de equipos de comunicación</t>
  </si>
  <si>
    <t>6.6. Adquisición de equipos eléctricos y electrodomésticos para las OTE a instalar</t>
  </si>
  <si>
    <t>6.6.1. Adquisición de equipos eléctricos DGE y OTE existentes</t>
  </si>
  <si>
    <t>6.7. Adquisición de equipos de transporte</t>
  </si>
  <si>
    <t>6.7.1. Adquisición de equipos de transporte para el fortalecimiento de la intermediación de empleo y los programas de Empleo Temporal y Empleabilidad Juvenil</t>
  </si>
  <si>
    <t>OBJETO DEL GASTO</t>
  </si>
  <si>
    <t>Objeto 1</t>
  </si>
  <si>
    <t>REMUNERACIONES Y CONTRIBUCIONES</t>
  </si>
  <si>
    <t>Objeto 2</t>
  </si>
  <si>
    <t>CONTRATACION DE SERVICIOS</t>
  </si>
  <si>
    <t>Objeto 3</t>
  </si>
  <si>
    <t>MATERIALES Y SUMINISTROS</t>
  </si>
  <si>
    <t>Objeto 4</t>
  </si>
  <si>
    <t>TRANSFERENCIAS CORRIENTES</t>
  </si>
  <si>
    <t>Objeto 6</t>
  </si>
  <si>
    <t>BIENES MUEBLES, INMUEBLES E INTANGIBLES</t>
  </si>
  <si>
    <t>Resumen detalle Presupuesto inicial</t>
  </si>
  <si>
    <t>Total</t>
  </si>
  <si>
    <t>RD-TRABAJA
Credito Externo</t>
  </si>
  <si>
    <t>Escuela Taller
Donacion externa</t>
  </si>
  <si>
    <t xml:space="preserve">Total presupuesto </t>
  </si>
  <si>
    <t>Riesgo Asociado</t>
  </si>
  <si>
    <t>Los órganos miembros no se ponen de acuerdo en las políticas públicas de empleo.
Reformas o reestructuraciones en el gobierno afectan la composición y el funcionamiento de la comisión.</t>
  </si>
  <si>
    <t>Diseñar mecanismos participativos que fomenten la comunicación, la transparencia, la confianza y el respeto mutuo:
 Crear grupos de trabajo para abordar temas específicos y permitir una participación más activa de los miembros de la comisión.
Esquematizar instrumentos para asegurar la continuidad de la funcionalidad de la comisión ante cambios en su estructura:
1. Implementar la transición de forma gradual para minimizar las interrupciones y mantener documentadas todas las sesiones, decisiones y procedimientos para facilitar la transferencia del conocimiento.</t>
  </si>
  <si>
    <t>Los datos disponibles no son lo suficientemente detallados para analizar segmentos específicos de la población y pueden volverse obsoletos rápidamente debido a cambios en la economía, la tecnología y las regulaciones.
Incapacidad de capturar y recopilar la data necesaria.</t>
  </si>
  <si>
    <t>El servicio de intermediación de empleo no cuenta con los recursos necesarios.
Los demandantes de empleo y empleadores no conocen el servicio de intermediación de empleo.</t>
  </si>
  <si>
    <t>Colaborar con otras instituciones en el recaudo de data sobre el mercado laboral:
 Establecer colaboraciones con otras instituciones de investigación, organismos gubernamentales y empresas para compartir datos y conocimientos.
Utilizar múltiples fuentes de datos:
 Combinar datos de encuestas, registros administrativos y big data.</t>
  </si>
  <si>
    <t>Diseñar un presupuesto eficiente y suficiente para las actividades de intermediación:
 Adecuar el presupuesto a la adquisición de personal, equipos y demás recursos necesarios para el fortalecimiento del servicio de intermediación.
Implementar vías de promoción del servicio de intermediación de empleo:
 Realizar campañas de difusión para dar a conocer los servicios de intermediación.</t>
  </si>
  <si>
    <t>Discontinuidad de los programas por reformas o reestructuraciones en el gobierno.
Inactivación del programa debido a falta de recursos financieros.</t>
  </si>
  <si>
    <t>Desarrollar mecanismos para asegurar la continuidad de los programas ante cambios en la estructura organizativa o administrativa:
 Establecer leyes orgánicas que protejan la existencia y funcionamiento de los programas, más allá de los cambios de gobierno.
Gestionar otras vías de inversión y adquisición de presupuesto para los programas:
 Solicitar apoyo financiero de organismos internacionales.</t>
  </si>
  <si>
    <t>Los grupos en condiciones de vulnerabilidad no tienen acceso a la formación.</t>
  </si>
  <si>
    <t>Diseñar programas personalizados según las necesidades y acceso de los grupos en vulnerabilidad: becas y subsidio, flexibilidad en los horarios, centros de formación accesibles.</t>
  </si>
  <si>
    <t xml:space="preserve">No disponibilidad de recursos para el fortalecimiento del la Direccion General de Empleo o retraso en los procesos de adjudicación.
</t>
  </si>
  <si>
    <t>Asegurar la disponibilidad de recursos con la Dirección Financiera e iniciar los procesos administrativos internos con 3 meses de antelación.</t>
  </si>
  <si>
    <r>
      <t xml:space="preserve">Área Estratégica: </t>
    </r>
    <r>
      <rPr>
        <sz val="12"/>
        <color rgb="FF002060"/>
        <rFont val="Amasis MT Pro"/>
        <family val="1"/>
      </rPr>
      <t>Fomento de Empleo Digno</t>
    </r>
  </si>
  <si>
    <r>
      <rPr>
        <b/>
        <sz val="12"/>
        <color rgb="FF002060"/>
        <rFont val="Amasis MT Pro"/>
        <family val="1"/>
      </rPr>
      <t>OE:3:</t>
    </r>
    <r>
      <rPr>
        <sz val="12"/>
        <color rgb="FF002060"/>
        <rFont val="Amasis MT Pro"/>
        <family val="1"/>
      </rPr>
      <t xml:space="preserve"> Facilitar la inserción laboral a través del fortalecimiento de la intermediación laboral inclusiva.</t>
    </r>
  </si>
  <si>
    <t>Acción Mitigación</t>
  </si>
  <si>
    <t>Gestión de Riesgos</t>
  </si>
  <si>
    <t>Indicadores</t>
  </si>
  <si>
    <r>
      <rPr>
        <b/>
        <sz val="12"/>
        <color rgb="FF002060"/>
        <rFont val="Amasis MT Pro"/>
        <family val="1"/>
      </rPr>
      <t xml:space="preserve">Objetivo Estratégicos
</t>
    </r>
    <r>
      <rPr>
        <sz val="12"/>
        <color rgb="FF002060"/>
        <rFont val="Amasis MT Pro"/>
        <family val="1"/>
      </rPr>
      <t xml:space="preserve">
</t>
    </r>
    <r>
      <rPr>
        <b/>
        <sz val="12"/>
        <color rgb="FF002060"/>
        <rFont val="Amasis MT Pro"/>
        <family val="1"/>
      </rPr>
      <t xml:space="preserve">OE. 2: </t>
    </r>
    <r>
      <rPr>
        <sz val="12"/>
        <color rgb="FF002060"/>
        <rFont val="Amasis MT Pro"/>
        <family val="1"/>
      </rPr>
      <t>Impulsar la política nacional de empleo decente, formal y suficiente como centro de las políticas públicas en consenso con los actores socio-laborales.</t>
    </r>
  </si>
  <si>
    <t>Programa Presupuestario 021: Aumento del Empleo</t>
  </si>
  <si>
    <t>Dirección General de Higiene y Seguridad Industrial</t>
  </si>
  <si>
    <t>Programa Presupuestario 13: Entorno laboral sano y seguro</t>
  </si>
  <si>
    <r>
      <t xml:space="preserve">Áreas Estratégica: </t>
    </r>
    <r>
      <rPr>
        <sz val="12"/>
        <color rgb="FF002060"/>
        <rFont val="Amasis MT Pro"/>
        <family val="1"/>
      </rPr>
      <t>Seguridad social</t>
    </r>
  </si>
  <si>
    <r>
      <t xml:space="preserve">OE.5: </t>
    </r>
    <r>
      <rPr>
        <sz val="12"/>
        <color rgb="FF002060"/>
        <rFont val="Amasis MT Pro"/>
        <family val="1"/>
      </rPr>
      <t>Fortalecimiento de la prevención riesgos laborales en el entorno laboral</t>
    </r>
  </si>
  <si>
    <r>
      <t xml:space="preserve">1 chófer asignado al Director </t>
    </r>
    <r>
      <rPr>
        <b/>
        <sz val="10"/>
        <rFont val="Century Gothic"/>
        <family val="2"/>
      </rPr>
      <t xml:space="preserve">                   Depto. de Vigilancia:</t>
    </r>
    <r>
      <rPr>
        <sz val="10"/>
        <rFont val="Century Gothic"/>
        <family val="2"/>
      </rPr>
      <t xml:space="preserve">     20 Analistas
1 Digitador
 </t>
    </r>
    <r>
      <rPr>
        <b/>
        <sz val="10"/>
        <rFont val="Century Gothic"/>
        <family val="2"/>
      </rPr>
      <t>Depto.. de Divulgación:</t>
    </r>
    <r>
      <rPr>
        <sz val="10"/>
        <rFont val="Century Gothic"/>
        <family val="2"/>
      </rPr>
      <t xml:space="preserve">
1 Encargado
1 Facilitador              
1 Asistente Admin             1 chófer                      </t>
    </r>
    <r>
      <rPr>
        <b/>
        <sz val="10"/>
        <rFont val="Century Gothic"/>
        <family val="2"/>
      </rPr>
      <t>OPRILAB</t>
    </r>
    <r>
      <rPr>
        <sz val="10"/>
        <rFont val="Century Gothic"/>
        <family val="2"/>
      </rPr>
      <t xml:space="preserve">      
1 Analista de Datos Estadísticos
</t>
    </r>
  </si>
  <si>
    <t>Costos asociados a la implementación de sistemas de gestión de seguridad y salud, falta de incentivos para las empresas.</t>
  </si>
  <si>
    <t>Desarrollar e implementar un programa de capacitación en SST para todos los empleados.</t>
  </si>
  <si>
    <t>1.5 Normas de Prevención de Riesgos Laborales promovidas en las MiPymes y  grandes empresas.</t>
  </si>
  <si>
    <t>1.5.1 Capacitar a los integrantes de los Comités Mixtos y de Coordinador de Seguridad y Salud en el Trabajo, trabajadores, empleadores, sindicatos, organizaciones educativas y ciudadanía en general.</t>
  </si>
  <si>
    <t>1.5.2 Capacitar  sobre el Reglamento 522-06 de Seguridad y Salud en el trabajo.</t>
  </si>
  <si>
    <t>1.5.3 Impresión de materiales  de promoción de seguridad y salud en el trabajo</t>
  </si>
  <si>
    <t>1.5.3.1  Impresión y encuadernación de Reglamentos 522-06</t>
  </si>
  <si>
    <t>1.5.3.2 Impresión de Guía de formación de comités mixtos</t>
  </si>
  <si>
    <t>1.5.3.3 Impresión de Guía amigable sobre el uso y aplicación de plaguicidas</t>
  </si>
  <si>
    <t>1.5.3.4 Impresión de brochures de las funciones  de la Dirección General de Higiene y Seguridad Industrial</t>
  </si>
  <si>
    <t>1.5.3.5  Promoción digital en temas relativos a la Higiene y Salud Laboral</t>
  </si>
  <si>
    <t xml:space="preserve">1.5.3.6 Modificación del Decreto 522-06 y sus Resoluciones Complementarias (Res. 04-07 y Res. 07-07 de Seguridad y Salud en el Trabajo. </t>
  </si>
  <si>
    <t>1.5.3.7 Realizar Feria de Seguridad y Salud en el trabajo</t>
  </si>
  <si>
    <t xml:space="preserve">1.5.3.8  Realizar Feria Nacional de Celebración de Seguridad y Salud en el Trabajo </t>
  </si>
  <si>
    <t>1.5.3.9 Exponer las buenas prácticas de la empresas certificadas (Stand)</t>
  </si>
  <si>
    <t>2. Certificación de MiPymes  y grandes empresas en Seguridad y Salud en el Trabajo</t>
  </si>
  <si>
    <t>2.1 Evaluar  los Programas de SST de las empresas</t>
  </si>
  <si>
    <t>2.2    Certificar las MiPymes y grandes empresas</t>
  </si>
  <si>
    <t xml:space="preserve">2.3 Realizar acto de  certificación de  las MiPymes y grandes empresas.  </t>
  </si>
  <si>
    <t>2.4 Diseñar   política nacional de seguridad y salud en el trabajo (SST)</t>
  </si>
  <si>
    <t xml:space="preserve">2.4.1 Diseñar  Política Nacional de seguridad y salud de Trabajo y Enfermedades Profesionales. </t>
  </si>
  <si>
    <t xml:space="preserve">2.4.2 Realizar mesas técnicas de trabajo para consensuar  con el CONSSO. </t>
  </si>
  <si>
    <t>2.4.3 Divulgar la  Política Nacional de seguridad y salud en el trabajo.</t>
  </si>
  <si>
    <t>2.5. Guías técnicas sobre SST por sectores productivos y servicios</t>
  </si>
  <si>
    <t>2.5.1 Diseñar guias técnicas de SST en:  Turismo/Hotelería,  Manejo de Hidrocarburos (combustibles fósiles), Teletrabajo, Factores de Riesgos Sicosociales y Fisiológicos (Transversalidad a todas las ramas de la actividad Humana),  Seguridad Vial Laboral.  Uso y Manejo de Citotóxicos.</t>
  </si>
  <si>
    <t>2.5.2 Actualización de Guías Técnicas de SST : a) Minería, con enfoque ampliado en minería subterránea
b) Construcción, teniendo en cuenta los avances tecnológicos, como el uso de la inteligencia artificial (I.A.) y de otros dispositivos desarrollados a nivel nacional.</t>
  </si>
  <si>
    <t xml:space="preserve">2.5.3 Impresión de Guias técnicas de SST,:
Turismo/Hotelería,  Manejo de Hidrocarburos (combustibles fósiles), Teletrabajo, Factores de Riesgos Sicosociales y Fisiológicos (Transversalidad a todas las ramas de la actividad Humana),  Seguridad Vial Laboral.  Uso y Manejo de Citotóxicos, Minería y Construcción </t>
  </si>
  <si>
    <t xml:space="preserve">2.3.4 Diseñar guías de Comité Mixto y Programas de Seguridad y Salud </t>
  </si>
  <si>
    <t>2.3.4.1 Diseñar guía de comité Mixto</t>
  </si>
  <si>
    <t>2.3.4.2 Diseñar guia de programas de seguridad y salud en el trabajo</t>
  </si>
  <si>
    <t>Desconocimiento de las normas laborales por parte de empleadores y trabajadores, falta de capacitación en seguridad y salud en el trabajo.
Falta de sistemas de medición y evaluación de riesgos, inadecuada infraestructura laboral.</t>
  </si>
  <si>
    <t>Talleres de capacitación sobre normativas y prevención de la trata.  Elaboración y distribución de materiales informativos.
Asesoría técnica a las empresas para la implementación de sistemas de gestión. Programas de formación para auditores en seguridad y salud en el trabajo. Incentivos para la certificación en seguridad laboral.</t>
  </si>
  <si>
    <r>
      <t xml:space="preserve">Áreas Estratégica: </t>
    </r>
    <r>
      <rPr>
        <sz val="12"/>
        <color rgb="FF002060"/>
        <rFont val="Amasis MT Pro"/>
        <family val="1"/>
      </rPr>
      <t>Seguridad Social</t>
    </r>
  </si>
  <si>
    <t>Viceministro de Seguridad Social: Consejo Nacional de la Seguridad Social</t>
  </si>
  <si>
    <r>
      <t xml:space="preserve">No.4 </t>
    </r>
    <r>
      <rPr>
        <sz val="12"/>
        <color rgb="FF002060"/>
        <rFont val="Amasis MT Pro"/>
        <family val="1"/>
      </rPr>
      <t>Promover el empleo formal y incorporación  de los trabajadores a la seguridad social</t>
    </r>
  </si>
  <si>
    <r>
      <t>R.6-</t>
    </r>
    <r>
      <rPr>
        <sz val="12"/>
        <color rgb="FF002060"/>
        <rFont val="Amasis MT Pro"/>
        <family val="1"/>
      </rPr>
      <t>Aumentada la protección de la seguridad social a los Trabajadores y trabajadoras del sector formal</t>
    </r>
  </si>
  <si>
    <t>1.1  Promover ajuste Estructurales y paramétricos a la Ley No. 87-01  de Seguridad Social elaborados y aprobados</t>
  </si>
  <si>
    <t>1.1.1 Gestionar  apoyo técnico con organismos internacionales.</t>
  </si>
  <si>
    <t xml:space="preserve">1.1.2 Socializar la Propuesta de la Ley de  la Seguridad Social </t>
  </si>
  <si>
    <t>1.2 Elaborar protocolos de honorarios profesionales</t>
  </si>
  <si>
    <t>1.4 Alineación Estratégica / Operativa del MT-CNSS definida.</t>
  </si>
  <si>
    <t>1.5 Realizar sesiones del Consejo Nacional de la Seguridad Social (CNSS)</t>
  </si>
  <si>
    <t>1.5.1. Realizar reuniones de comisiones en el CNSS</t>
  </si>
  <si>
    <t>1.5.2   Emitir Resoluciones del Consejo Nacional de la Seguridad Social</t>
  </si>
  <si>
    <t xml:space="preserve">1.6 Capacitar el personal de la DGHSI y DGT en Seguridad Social e Higienes y Seguridad </t>
  </si>
  <si>
    <t>1.7 Alianzas Estratégicas del MT con instancias  del CNSS firmadas</t>
  </si>
  <si>
    <t>1.7.1 Firma de convenios con  Dirección de Defensa a los Afiliados (DIDA)-Ministerio de Trabajo (MT).</t>
  </si>
  <si>
    <t>1.7.2 Firma de convenio con relación a los servicios de inspección MT-TSS</t>
  </si>
  <si>
    <t>1.8 Empoderamiento del Ministerio de Trabajo con relación al Consejo Nacional  de la Seguridad Social</t>
  </si>
  <si>
    <t>1.8.1 Realizar reuniones con el sector gobierno</t>
  </si>
  <si>
    <t>1.8.2 Realizar reuniones con directores de las instancias del Sistema Dominicano de la Seguridad Social (SDSS)</t>
  </si>
  <si>
    <t>1.9 Adquirir  mobiliarios y equipos informáticos</t>
  </si>
  <si>
    <t xml:space="preserve">1.9.1 Adquirir equipos informático </t>
  </si>
  <si>
    <t>1.9.2  Adquirir mobiliarios de oficinas</t>
  </si>
  <si>
    <t>2. Capacitar el personal del MT en Seguridad Social</t>
  </si>
  <si>
    <t xml:space="preserve">Riesgos laborales Lesiones corporales, Enfermedades profesionales, Accidentes de tránsito relacionados con el trabajo, Accidentes  relacionados con el trabajo. 
</t>
  </si>
  <si>
    <t xml:space="preserve">El Consejo Nacional de Seguridad Social (CNSS)amplia la cobertura de 
relacionados a riesgos laborales, Lesiones corporales, Enfermedades profesionales, Accidentes de tránsito relacionados con el trabajo, Accidentes  relacionados con el trabajo. </t>
  </si>
  <si>
    <r>
      <t xml:space="preserve">Áreas Estratégica: </t>
    </r>
    <r>
      <rPr>
        <sz val="11"/>
        <color rgb="FF002060"/>
        <rFont val="Century Gothic"/>
        <family val="2"/>
      </rPr>
      <t>Regulación de las Relaciones Laborales</t>
    </r>
  </si>
  <si>
    <r>
      <t xml:space="preserve">OE.6 -  </t>
    </r>
    <r>
      <rPr>
        <sz val="11"/>
        <color rgb="FF002060"/>
        <rFont val="Century Gothic"/>
        <family val="2"/>
      </rPr>
      <t>Propiciar el ejercicio efectivo de derechos laborales.</t>
    </r>
  </si>
  <si>
    <r>
      <t>R.3-</t>
    </r>
    <r>
      <rPr>
        <sz val="11"/>
        <color rgb="FF002060"/>
        <rFont val="Century Gothic"/>
        <family val="2"/>
      </rPr>
      <t>Aumentado el libre ejercicio de los derechos labores en el empleo formal privado.</t>
    </r>
  </si>
  <si>
    <r>
      <rPr>
        <b/>
        <sz val="11"/>
        <color rgb="FF002060"/>
        <rFont val="Century Gothic"/>
        <family val="2"/>
      </rPr>
      <t>R.4-</t>
    </r>
    <r>
      <rPr>
        <sz val="11"/>
        <color rgb="FF002060"/>
        <rFont val="Century Gothic"/>
        <family val="2"/>
      </rPr>
      <t>Aumentada la mano de obra nacional  de acuerdo a la normativa laboral en sectores productivos formales priorizados (construcción y agropecuario).</t>
    </r>
  </si>
  <si>
    <t>5 Firmas de convenios de colaboración interinstitucional a diciembre de 2025</t>
  </si>
  <si>
    <t>Mesa Sectorial de la construcción constituida a diciembre de 2025</t>
  </si>
  <si>
    <t>3.Trabajadores nacionales con Contratación mejorada en el sector construcción y agropecuario en coordinación interinstitucional</t>
  </si>
  <si>
    <t xml:space="preserve">3.1 Firma de convenios de colaboración interinstitucional </t>
  </si>
  <si>
    <t xml:space="preserve">3.2 Mesa Sectorial de la construcción constituida </t>
  </si>
  <si>
    <t>3.3 Firma de convenios de colaboración Interinstitucional (Ministerio de obras públicas, Ministerio de la presidencia, CODIA entre otros sectores involucrados).</t>
  </si>
  <si>
    <t>Programa 12: Libre ejecicio de los derechos laborales en el sector formal privado</t>
  </si>
  <si>
    <t xml:space="preserve">
Credito Externo</t>
  </si>
  <si>
    <t xml:space="preserve">
Donacion externa</t>
  </si>
  <si>
    <t xml:space="preserve">1.9.2 Solicitar la adquisición de mobiliarios de oficina para la DGT. </t>
  </si>
  <si>
    <t>El sistema de registro y control de acciones laborales no está disponible.
Retrasos en el registro de las acciones laborales por falta de personal.
Pérdida o deterioro de los registros laborales.</t>
  </si>
  <si>
    <t xml:space="preserve">
Asegurar la funcionalidad de los sistemas de registro y control de acciones laborales mediante la utilización servidores de respaldo o en la nube.
Analizar la demanda de personal para el ejercicio eficiente del registro y presupuesta su adquisición.
Mantener digital los registros laborales y salvaguardarlos en unidades de almacenamiento digital y backups alternativos.</t>
  </si>
  <si>
    <r>
      <rPr>
        <b/>
        <sz val="10"/>
        <color rgb="FF002060"/>
        <rFont val="Century Gothic"/>
        <family val="2"/>
      </rPr>
      <t>Área Estratégica</t>
    </r>
    <r>
      <rPr>
        <sz val="10"/>
        <color rgb="FF002060"/>
        <rFont val="Century Gothic"/>
        <family val="2"/>
      </rPr>
      <t>: Regulación de las Relaciones Laborales</t>
    </r>
  </si>
  <si>
    <r>
      <t>R.2-</t>
    </r>
    <r>
      <rPr>
        <sz val="11"/>
        <color rgb="FF002060"/>
        <rFont val="Century Gothic"/>
        <family val="2"/>
      </rPr>
      <t>-Disminuida la ocupacion informal en el sector formal privado.</t>
    </r>
  </si>
  <si>
    <r>
      <t>R.2.-</t>
    </r>
    <r>
      <rPr>
        <sz val="10"/>
        <color rgb="FF002060"/>
        <rFont val="Century Gothic"/>
        <family val="2"/>
      </rPr>
      <t>Disminuida la ocupacion informal en el sector formal privado.</t>
    </r>
  </si>
  <si>
    <r>
      <t>R.3-</t>
    </r>
    <r>
      <rPr>
        <sz val="10"/>
        <color rgb="FF002060"/>
        <rFont val="Century Gothic"/>
        <family val="2"/>
      </rPr>
      <t>Aumentado el libre ejercicio de los derechos labores en el empleo formal privado.</t>
    </r>
  </si>
  <si>
    <r>
      <t xml:space="preserve">Objetivos Estratégicos: 
OE.6- </t>
    </r>
    <r>
      <rPr>
        <sz val="10"/>
        <color rgb="FF002060"/>
        <rFont val="Century Gothic"/>
        <family val="2"/>
      </rPr>
      <t>Propiciar el ejercicio efectivo de derechos laborales.</t>
    </r>
  </si>
  <si>
    <t xml:space="preserve">2.7 Contratacion de personal de apoyo a la inspeccion </t>
  </si>
  <si>
    <t xml:space="preserve">
Credito Externo
RD-Traba
</t>
  </si>
  <si>
    <t>RD-TRABAJA/ IDOPPRIL
Credito Externo</t>
  </si>
  <si>
    <t>No existen suficientes inspectores para brindar el servicio en tiempo oportuno y con calidad por no disponibilidad, salida masiva de personal o jubilación.</t>
  </si>
  <si>
    <t>Analizar la demanda de inspectores a nivel nacional y presupuestar su adquisición.
Establecer mecanismos contratación oportuna de inspectores (banco de elegibles, etc.)</t>
  </si>
  <si>
    <t>Incumplimiento de la normativa laboral en los sectores construcción y agropecuario por deficiente fiscalización y seguimiento.</t>
  </si>
  <si>
    <t xml:space="preserve">Fortalecer el sistema de inspección: intensificar las inspecciones laborales en los sectores construcción y agropecuario y establecer mecanismos de denuncia y seguimiento de incumplimientos.
Capacitar a empleadores y trabajadores sobre la normativa laboral. </t>
  </si>
  <si>
    <t>4 Equipos
1 Proyector, 2 computadoras,1 lapto</t>
  </si>
  <si>
    <r>
      <t>2.4  Solicitar impresión Folleto "Conozca el Comité Nacional de Salarios (CNS)</t>
    </r>
    <r>
      <rPr>
        <b/>
        <sz val="9"/>
        <color theme="1"/>
        <rFont val="Century Gothic"/>
        <family val="2"/>
      </rPr>
      <t>"</t>
    </r>
    <r>
      <rPr>
        <sz val="9"/>
        <color theme="1"/>
        <rFont val="Century Gothic"/>
        <family val="2"/>
      </rPr>
      <t>.</t>
    </r>
  </si>
  <si>
    <t>Ocurrencia de conflictos laborales O NO acuerdos si las decisiones del comité no son percibidas como justas y equitativas por todas las partes.</t>
  </si>
  <si>
    <t>Asegurar la participación de todos los sectores en las sesiones de trabajo. Negar la realización de la convocatoria si no se cumple con la presencia de todos los representantes.
Disponer de informaciones y analisis ecnomico que justifiquen la revision de las tarifas de salarios</t>
  </si>
  <si>
    <t xml:space="preserve">
Credito Externo
</t>
  </si>
  <si>
    <r>
      <t>Áreas Estratégica:</t>
    </r>
    <r>
      <rPr>
        <sz val="10"/>
        <color rgb="FF002060"/>
        <rFont val="Century Gothic"/>
        <family val="2"/>
      </rPr>
      <t xml:space="preserve"> Regulación de las Relaciones Laborales</t>
    </r>
  </si>
  <si>
    <r>
      <t xml:space="preserve">OE.9. </t>
    </r>
    <r>
      <rPr>
        <sz val="10"/>
        <color rgb="FF002060"/>
        <rFont val="Century Gothic"/>
        <family val="2"/>
      </rPr>
      <t xml:space="preserve">Promover un Diálogo Social efectivo, ético y de calidad entre los actores laborales. </t>
    </r>
  </si>
  <si>
    <r>
      <t>R..3-</t>
    </r>
    <r>
      <rPr>
        <sz val="10"/>
        <color rgb="FF002060"/>
        <rFont val="Century Gothic"/>
        <family val="2"/>
      </rPr>
      <t>Aumentado el libre ejercicio de los derechos labores en el empleo formal privado.</t>
    </r>
  </si>
  <si>
    <t>Viceministerio  de Mediación y Arbitraje: Dirección de Mediación y Arbitraje</t>
  </si>
  <si>
    <t xml:space="preserve">Viceministro de Inspección del Trabajo: Dirección  de coordinación de Inspección del Trabajo </t>
  </si>
  <si>
    <t>Viceministra de Politicas de Empleo: Dirección General de Empleo</t>
  </si>
  <si>
    <r>
      <t xml:space="preserve">Áreas Estratégica: </t>
    </r>
    <r>
      <rPr>
        <sz val="10"/>
        <color rgb="FF002060"/>
        <rFont val="Century Gothic"/>
        <family val="2"/>
      </rPr>
      <t>Regulación de las Relaciones Laborales</t>
    </r>
  </si>
  <si>
    <r>
      <t xml:space="preserve">No.9 </t>
    </r>
    <r>
      <rPr>
        <sz val="10"/>
        <color rgb="FF002060"/>
        <rFont val="Century Gothic"/>
        <family val="2"/>
      </rPr>
      <t>Promover un Diálogo Social efectivo, ético y de calidad entre los actores laborales.</t>
    </r>
  </si>
  <si>
    <t>1. Trabajadores y empleadores con servicio de Mediación y Arbitraje ampliado con articulación social.</t>
  </si>
  <si>
    <r>
      <rPr>
        <b/>
        <sz val="10"/>
        <color theme="1"/>
        <rFont val="Century Gothic"/>
        <family val="2"/>
      </rPr>
      <t>164 Mobiliarios:</t>
    </r>
    <r>
      <rPr>
        <sz val="10"/>
        <color theme="1"/>
        <rFont val="Century Gothic"/>
        <family val="2"/>
      </rPr>
      <t xml:space="preserve">
(8 Archivos de metal  modulares de 3 gavetas, 6 archivos de metal de 4 gavetas, 10 sillones  ejecutivos,  8 escritorios, 122 sillas de visitas)</t>
    </r>
  </si>
  <si>
    <t>Baja utilización del servicio de Mediación y Arbitraje por parte de trabajadores y empleadores.
Los trabajadores y empleadores no confían en el servicio de Mediación y Arbitraje.
Actores socio-laborales no tienen acceso a las capacitación de resolución de conflictos laborales.</t>
  </si>
  <si>
    <t>"Promover el servicio a través de campañas informativas y talleres.
Facilitar el acceso al servicio a través de plataformas virtuales y descentralización de oficinas."
Capacitar a mediadores y árbitros en temas laborales y sociales para generar confianza en los actores socio-laborales.
"Ampliar la oferta de cursos y talleres de la Escuela de Mediación Laboral.
Diversificar las modalidades de capacitación (presencial, virtual, semipresencial).
Promover la participación de actores socio-laborales en las capacitaciones."</t>
  </si>
  <si>
    <t xml:space="preserve"> Dirección de Asistencia Judicial</t>
  </si>
  <si>
    <r>
      <t xml:space="preserve">Areas Estrategica: </t>
    </r>
    <r>
      <rPr>
        <sz val="10"/>
        <color rgb="FF002060"/>
        <rFont val="Century Gothic"/>
        <family val="2"/>
      </rPr>
      <t>Regulación de las Relaciones Laborales</t>
    </r>
  </si>
  <si>
    <r>
      <t xml:space="preserve">OE.6 - </t>
    </r>
    <r>
      <rPr>
        <sz val="10"/>
        <color rgb="FF002060"/>
        <rFont val="Century Gothic"/>
        <family val="2"/>
      </rPr>
      <t xml:space="preserve"> Propiciar el ejercicio efectivo de derechos laborales.</t>
    </r>
  </si>
  <si>
    <r>
      <t xml:space="preserve">No.9 </t>
    </r>
    <r>
      <rPr>
        <sz val="10"/>
        <color rgb="FF002060"/>
        <rFont val="Century Gothic"/>
        <family val="2"/>
      </rPr>
      <t>Promover el diálogo social, efectivo, ético y de calidad entre los actores laborales</t>
    </r>
  </si>
  <si>
    <t>Desconocimiento del acceso a Asistencia Judicial gratuita por parte de trabajadores y empleadores ante las instancias judiciales y administrativas.</t>
  </si>
  <si>
    <t>Realizar campañas informativas sobre el derecho a la Asistencia Judicial gratuita. 
Establecer puntos de información y orientación en lugares de alta concurrencia de trabajadores y empleadores.</t>
  </si>
  <si>
    <t>Viceministra para Trabajo Infantil y grupos vulnerables: Dirección de Trabajo Infantil</t>
  </si>
  <si>
    <r>
      <t xml:space="preserve">Areas Estratégica: </t>
    </r>
    <r>
      <rPr>
        <sz val="12"/>
        <color rgb="FF002060"/>
        <rFont val="Century Gothic"/>
        <family val="2"/>
      </rPr>
      <t>Regulación de las Relaciones Laborales</t>
    </r>
  </si>
  <si>
    <r>
      <rPr>
        <b/>
        <sz val="12"/>
        <color rgb="FF002060"/>
        <rFont val="Century Gothic"/>
        <family val="2"/>
      </rPr>
      <t>Objetivo Estratégico 7</t>
    </r>
    <r>
      <rPr>
        <sz val="12"/>
        <color rgb="FF002060"/>
        <rFont val="Century Gothic"/>
        <family val="2"/>
      </rPr>
      <t>: Prevención y erradicación sostenida del trabajo infantil y sus peores formas</t>
    </r>
  </si>
  <si>
    <r>
      <t xml:space="preserve">R.5 </t>
    </r>
    <r>
      <rPr>
        <sz val="12"/>
        <color rgb="FF002060"/>
        <rFont val="Century Gothic"/>
        <family val="2"/>
      </rPr>
      <t>Reducida la proporción de niños, niñas y adolescentes entre 5 y 17 años que realizan trabajo infantil en el regimen asalariado dependiente.</t>
    </r>
  </si>
  <si>
    <t>Desconocimiento de las leyes laborales por parte de empleadores y trabajadores, falta de mecanismos de denuncia, presión económica para que los niños trabajen.</t>
  </si>
  <si>
    <t xml:space="preserve"> Implementación de línea telefónica/plataforma en línea para denuncias anónimas.  Capacitación a trabajadores sobre sus derechos y cómo denunciar. Mesas de diálogo entre empleadores y trabajadores con mediación del Ministerio de Trabajo.</t>
  </si>
  <si>
    <t>Dificultad para retirar a los niños del trabajo y garantizar su escolarización, falta de programas de reinserción social.</t>
  </si>
  <si>
    <t>Coordinación con instituciones educativas y organizaciones sociales para apoyo integral. Becas escolares, apoyo psicológico y talleres de formación.</t>
  </si>
  <si>
    <t>Viceministra para Trabajo Infantil y grupos vulnerables: Dirección de Igualdad de Oportunidades y no Discriminación</t>
  </si>
  <si>
    <r>
      <t xml:space="preserve">Area Estratégica: </t>
    </r>
    <r>
      <rPr>
        <sz val="10"/>
        <color rgb="FF002060"/>
        <rFont val="Century Gothic"/>
        <family val="2"/>
      </rPr>
      <t>Regulación de las Relaciones Laborales</t>
    </r>
  </si>
  <si>
    <r>
      <t xml:space="preserve">Objetivo Estrategico No.6 : </t>
    </r>
    <r>
      <rPr>
        <sz val="10"/>
        <color rgb="FF002060"/>
        <rFont val="Century Gothic"/>
        <family val="2"/>
      </rPr>
      <t>Propiciar el ejercicio efectivo de derechos laborales</t>
    </r>
  </si>
  <si>
    <r>
      <t xml:space="preserve">Objetivo Estratégico No.8 : </t>
    </r>
    <r>
      <rPr>
        <sz val="10"/>
        <color rgb="FF002060"/>
        <rFont val="Century Gothic"/>
        <family val="2"/>
      </rPr>
      <t>Fomentar  una cultura de Igualdad de Oportunidades  y no Discriminación en el mercado laboral</t>
    </r>
  </si>
  <si>
    <r>
      <t xml:space="preserve">R.1- </t>
    </r>
    <r>
      <rPr>
        <sz val="10"/>
        <color rgb="FF002060"/>
        <rFont val="Century Gothic"/>
        <family val="2"/>
      </rPr>
      <t xml:space="preserve">Mejorada las oportunidades de inserción laboral inclusiva de los buscadores de empleo en el sector formal </t>
    </r>
  </si>
  <si>
    <r>
      <t>1.9 Difundir la normativa laboral desde la Igualdad de Oportunidades y No Discriminación.</t>
    </r>
    <r>
      <rPr>
        <b/>
        <sz val="10"/>
        <color indexed="56"/>
        <rFont val="Century Gothic"/>
        <family val="2"/>
      </rPr>
      <t xml:space="preserve"> </t>
    </r>
  </si>
  <si>
    <r>
      <rPr>
        <b/>
        <sz val="10"/>
        <rFont val="Century Gothic"/>
        <family val="2"/>
      </rPr>
      <t>Cuatro (4) Laptop</t>
    </r>
    <r>
      <rPr>
        <sz val="10"/>
        <rFont val="Century Gothic"/>
        <family val="2"/>
      </rPr>
      <t xml:space="preserve"> (1 para cada área); </t>
    </r>
    <r>
      <rPr>
        <b/>
        <sz val="10"/>
        <rFont val="Century Gothic"/>
        <family val="2"/>
      </rPr>
      <t xml:space="preserve">cuatro (4)  proyectores </t>
    </r>
    <r>
      <rPr>
        <sz val="10"/>
        <rFont val="Century Gothic"/>
        <family val="2"/>
      </rPr>
      <t>(1 para cada érea); catorce</t>
    </r>
    <r>
      <rPr>
        <b/>
        <sz val="10"/>
        <rFont val="Century Gothic"/>
        <family val="2"/>
      </rPr>
      <t xml:space="preserve"> (14)  computadoras de escritorios</t>
    </r>
    <r>
      <rPr>
        <sz val="10"/>
        <rFont val="Century Gothic"/>
        <family val="2"/>
      </rPr>
      <t xml:space="preserve"> (4 para VIH/SIDA, 3 para diverisdad, 3 para discapacidad, 3 para género, 1 directora); </t>
    </r>
    <r>
      <rPr>
        <b/>
        <sz val="10"/>
        <rFont val="Century Gothic"/>
        <family val="2"/>
      </rPr>
      <t>cuatro (4) apuntadores</t>
    </r>
    <r>
      <rPr>
        <sz val="10"/>
        <rFont val="Century Gothic"/>
        <family val="2"/>
      </rPr>
      <t xml:space="preserve"> para cada una de las áreas.</t>
    </r>
  </si>
  <si>
    <r>
      <t xml:space="preserve">
</t>
    </r>
    <r>
      <rPr>
        <b/>
        <sz val="10"/>
        <color theme="1"/>
        <rFont val="Century Gothic"/>
        <family val="2"/>
      </rPr>
      <t xml:space="preserve">Cuatro (2) sillas de visita </t>
    </r>
    <r>
      <rPr>
        <sz val="10"/>
        <color theme="1"/>
        <rFont val="Century Gothic"/>
        <family val="2"/>
      </rPr>
      <t>(dos para diversidad y 2 para discapacidad);</t>
    </r>
    <r>
      <rPr>
        <b/>
        <sz val="10"/>
        <color theme="1"/>
        <rFont val="Century Gothic"/>
        <family val="2"/>
      </rPr>
      <t>9 sillas secretariales ergonómica</t>
    </r>
    <r>
      <rPr>
        <sz val="10"/>
        <color theme="1"/>
        <rFont val="Century Gothic"/>
        <family val="2"/>
      </rPr>
      <t xml:space="preserve"> (4 para VIH/SIDA, 3 para género, 1 para discapacidad y 1 para la dirección) ; </t>
    </r>
    <r>
      <rPr>
        <b/>
        <sz val="10"/>
        <color theme="1"/>
        <rFont val="Century Gothic"/>
        <family val="2"/>
      </rPr>
      <t>4 sillones ejecutivo ergonómico</t>
    </r>
    <r>
      <rPr>
        <sz val="10"/>
        <color theme="1"/>
        <rFont val="Century Gothic"/>
        <family val="2"/>
      </rPr>
      <t xml:space="preserve"> para cada una de las áreas; </t>
    </r>
    <r>
      <rPr>
        <b/>
        <sz val="10"/>
        <color theme="1"/>
        <rFont val="Century Gothic"/>
        <family val="2"/>
      </rPr>
      <t>1 credenza</t>
    </r>
    <r>
      <rPr>
        <sz val="10"/>
        <color theme="1"/>
        <rFont val="Century Gothic"/>
        <family val="2"/>
      </rPr>
      <t xml:space="preserve"> para la División de Diversidad, </t>
    </r>
    <r>
      <rPr>
        <b/>
        <sz val="10"/>
        <color theme="1"/>
        <rFont val="Century Gothic"/>
        <family val="2"/>
      </rPr>
      <t xml:space="preserve">4 escritorio </t>
    </r>
    <r>
      <rPr>
        <sz val="10"/>
        <color theme="1"/>
        <rFont val="Century Gothic"/>
        <family val="2"/>
      </rPr>
      <t xml:space="preserve">(2 para diveridad, 2 para género)
</t>
    </r>
  </si>
  <si>
    <t xml:space="preserve">1.2 Promocion de Igualdad  de género implementada .
</t>
  </si>
  <si>
    <t>1.2.1 Realizar la conformacion de Comité de Transversalización Género</t>
  </si>
  <si>
    <t xml:space="preserve"> 1.2.1.1 Solicitar taller Inducción comité</t>
  </si>
  <si>
    <t xml:space="preserve"> 1.2.2.1 Solicitar entrenamiento a responsable UIG</t>
  </si>
  <si>
    <t>1.2.2 Solicitar la Conformación de la unidad de igualdad de género (UIG)</t>
  </si>
  <si>
    <t>1.2.2.2 Realizar diagnostico institucional de genero en coordinacion con RRHH y DPD</t>
  </si>
  <si>
    <t>1.2.5 Solicitar capacitacion en equidad de genero a empleados d el Ministerio de Trabajo</t>
  </si>
  <si>
    <t>1.2.6 Reactivar la Mesa insteritucional de Genero</t>
  </si>
  <si>
    <t>1.2.6.1 Contratar la asistencia técnica para trabajar el tema de acoso laboral y sexual en el trabajo en la mesa</t>
  </si>
  <si>
    <t xml:space="preserve">1.2.6.2 Realizar reuniones interinstitucional de sensibilización  sobre marco normativo laboral, nacional e internacional desde un enfoque en las mujeres.
</t>
  </si>
  <si>
    <t>Comité de Transversalización Género conformado en año n</t>
  </si>
  <si>
    <t>No. de talleres induccion solicitado en año n</t>
  </si>
  <si>
    <t>1 Taller</t>
  </si>
  <si>
    <t xml:space="preserve">Unidad de igualdad de genero solicitada </t>
  </si>
  <si>
    <t>1 una undad</t>
  </si>
  <si>
    <t>No. de entrenamiento solicitados</t>
  </si>
  <si>
    <t>2 entrenamientos</t>
  </si>
  <si>
    <t>Diagnostico realizado en en año n</t>
  </si>
  <si>
    <t>1 diagnostico</t>
  </si>
  <si>
    <t>1.2.3 Solicitar la elaboracion de política Institucional de Género</t>
  </si>
  <si>
    <t>Elaboracion de politica de genero elaborada</t>
  </si>
  <si>
    <t>1 politica</t>
  </si>
  <si>
    <t>1.2.4 Solicitar el fortalecimiento de la Sala de Lactancia del Ministerio de Tabajo</t>
  </si>
  <si>
    <t>Sala de lactancia fortalecida</t>
  </si>
  <si>
    <t>500 servidores</t>
  </si>
  <si>
    <t>Los trabajadores y empleadores no reciben sensibilización en materia de Igualdad de Oportunidades y no discriminación en el ámbito laboral.
Los empleadores y trabajadores no muestran interés en recibir la sensibilización en materia de Igualdad de Oportunidades y no discriminación en el ámbito laboral.
La institución desconoce el enfoque transversal de equidad de genero
La institución no dispone de una unidad de Genero
La institución no dispones de una política institucional de genero implementada</t>
  </si>
  <si>
    <t xml:space="preserve">Diversificar las vías de sensibilización, como desarrollar materiales informativos y de difusión sobre la temática.
Recalcar en las sensibilizaciones el marco legal y normativo envuelto en la discriminación y no inclusión en el ámbito laboral y sus consecuencias.
Conformacion de unidad responsable de promover la equidad de genero
Elaboración e implementación de una política institucional de genero.
Programa de sensibilización en igualdad de genero implementado </t>
  </si>
  <si>
    <t>Actividades Centrales: Actividad 001: Dirección y coordinación</t>
  </si>
  <si>
    <r>
      <t xml:space="preserve">Areas Estrategica: </t>
    </r>
    <r>
      <rPr>
        <sz val="10"/>
        <color rgb="FF002060"/>
        <rFont val="Century Gothic"/>
        <family val="2"/>
      </rPr>
      <t>Capacidades Institucionale</t>
    </r>
    <r>
      <rPr>
        <b/>
        <sz val="10"/>
        <color rgb="FF002060"/>
        <rFont val="Century Gothic"/>
        <family val="2"/>
      </rPr>
      <t>s</t>
    </r>
  </si>
  <si>
    <r>
      <t xml:space="preserve">No. 10. </t>
    </r>
    <r>
      <rPr>
        <sz val="10"/>
        <color rgb="FF002060"/>
        <rFont val="Century Gothic"/>
        <family val="2"/>
      </rPr>
      <t>Propiciar la transformación digital como eje fundamental del desarrollo integral institucional</t>
    </r>
    <r>
      <rPr>
        <b/>
        <sz val="10"/>
        <color rgb="FF002060"/>
        <rFont val="Century Gothic"/>
        <family val="2"/>
      </rPr>
      <t xml:space="preserve">  </t>
    </r>
  </si>
  <si>
    <r>
      <t>No. 11.</t>
    </r>
    <r>
      <rPr>
        <sz val="10"/>
        <color rgb="FF002060"/>
        <rFont val="Century Gothic"/>
        <family val="2"/>
      </rPr>
      <t xml:space="preserve"> Implementar en toda la organización un enfoque de gestión para resultados</t>
    </r>
  </si>
  <si>
    <r>
      <t>R.8-</t>
    </r>
    <r>
      <rPr>
        <sz val="10"/>
        <color rgb="FF002060"/>
        <rFont val="Century Gothic"/>
        <family val="2"/>
      </rPr>
      <t>Aumentada la calidad de los servicios institucionales</t>
    </r>
  </si>
  <si>
    <t>Viceministra de Relaciones Empresariales y sindicales</t>
  </si>
  <si>
    <t>No se pueden ejecutar sesiones del Consejo Consultivo de Trabajo.
El MT no cuenta con la estructura para el registro de las asociaciones sindicales y empresariales.
Condiciones climaticas no permiten desarrollar agenda de compromisos internacionales</t>
  </si>
  <si>
    <t>Diseñar mecanismos participativos que fomenten la comunicación, la transparencia, la confianza y el respeto mutuo.
Actualizar los sistemas destinados al registro de las asociaciones sindicales y empresariales.
Disponer de salon de conferencias virtuales y o mecanismos electronicos para participacion en compromosos agendados</t>
  </si>
  <si>
    <t>Actividades Centrales: Actividad 004: Planificación estratégica, desarrollo y tecnología de la información y comunicación</t>
  </si>
  <si>
    <r>
      <t xml:space="preserve">Áreas Estratégica: </t>
    </r>
    <r>
      <rPr>
        <sz val="10"/>
        <color rgb="FF002060"/>
        <rFont val="Century Gothic"/>
        <family val="2"/>
      </rPr>
      <t>Capacidades Institucionales</t>
    </r>
  </si>
  <si>
    <r>
      <t xml:space="preserve">No. 10. </t>
    </r>
    <r>
      <rPr>
        <sz val="10"/>
        <color rgb="FF002060"/>
        <rFont val="Century Gothic"/>
        <family val="2"/>
      </rPr>
      <t xml:space="preserve">Propiciar la transformación digital como eje fundamental del desarrollo integral institucional  </t>
    </r>
  </si>
  <si>
    <r>
      <t>No. 11.</t>
    </r>
    <r>
      <rPr>
        <sz val="10"/>
        <color rgb="FF002060"/>
        <rFont val="Century Gothic"/>
        <family val="2"/>
      </rPr>
      <t xml:space="preserve"> Implementar en toda la organización un enfoque de gestión para resultados
</t>
    </r>
  </si>
  <si>
    <r>
      <t xml:space="preserve"> </t>
    </r>
    <r>
      <rPr>
        <b/>
        <sz val="9"/>
        <color theme="1"/>
        <rFont val="Century Gothic"/>
        <family val="2"/>
      </rPr>
      <t>7 Técnicos contratados:</t>
    </r>
    <r>
      <rPr>
        <sz val="9"/>
        <color theme="1"/>
        <rFont val="Century Gothic"/>
        <family val="2"/>
      </rPr>
      <t xml:space="preserve">
 ( 1 Desarrollador Senior, 1 Analista de Sistemas, 2 Soporte Tecnicos,1 Administrador de Proyectos, 1 Soporte funcional, 1 Analista de Datos</t>
    </r>
  </si>
  <si>
    <r>
      <rPr>
        <b/>
        <sz val="9"/>
        <color theme="1"/>
        <rFont val="Century Gothic"/>
        <family val="2"/>
      </rPr>
      <t xml:space="preserve">17 Personas capacitadas </t>
    </r>
    <r>
      <rPr>
        <sz val="9"/>
        <color theme="1"/>
        <rFont val="Century Gothic"/>
        <family val="2"/>
      </rPr>
      <t xml:space="preserve">                           </t>
    </r>
  </si>
  <si>
    <t>1. Ministerio de Trabajo cuenta con Transformación Digital  implementada.</t>
  </si>
  <si>
    <t>Actividades Centrales: Actividad 002: Gestión de recursos humanos, administrativa y financiera</t>
  </si>
  <si>
    <r>
      <t xml:space="preserve">Área Estratégica: </t>
    </r>
    <r>
      <rPr>
        <sz val="10"/>
        <color rgb="FF002060"/>
        <rFont val="Century Gothic"/>
        <family val="2"/>
      </rPr>
      <t>Capacidades Institucionales</t>
    </r>
  </si>
  <si>
    <r>
      <t xml:space="preserve">Objetivo Estratégico:
OE.11: </t>
    </r>
    <r>
      <rPr>
        <sz val="10"/>
        <color rgb="FF002060"/>
        <rFont val="Century Gothic"/>
        <family val="2"/>
      </rPr>
      <t>Implementar en todas la organización un enfoque de gestión para resultados.</t>
    </r>
  </si>
  <si>
    <r>
      <t>R.8-</t>
    </r>
    <r>
      <rPr>
        <sz val="10"/>
        <color rgb="FF002060"/>
        <rFont val="Century Gothic"/>
        <family val="2"/>
      </rPr>
      <t xml:space="preserve">Aumentada la calidad de los servicios institucionales </t>
    </r>
  </si>
  <si>
    <t>1.6  Renovación del cuerpo inspectivo</t>
  </si>
  <si>
    <t>1.17.6 Capacitar a los servidores en principios básicos del enfoque de géneroy transversalización del enfoque de género en la ejecución de planes, programas y proyectos del sector público.</t>
  </si>
  <si>
    <t xml:space="preserve">500 Servidores </t>
  </si>
  <si>
    <t>130 Servidores</t>
  </si>
  <si>
    <t>1.21 Solicitar elaboracion de política de derechos humanos definida a nivel institucional</t>
  </si>
  <si>
    <t>1.21.2 Realizar socializacion política de derechos humanos definida a nivel institucional</t>
  </si>
  <si>
    <t>una politica</t>
  </si>
  <si>
    <t>No. de servidores con conocimientos de la politica de derechos humanos</t>
  </si>
  <si>
    <r>
      <t xml:space="preserve">1.8.1. Realizar acto de conmemoración del día de las madres </t>
    </r>
    <r>
      <rPr>
        <sz val="8"/>
        <color rgb="FFFF0000"/>
        <rFont val="Century Gothic"/>
        <family val="2"/>
      </rPr>
      <t xml:space="preserve"> </t>
    </r>
  </si>
  <si>
    <r>
      <t>1.8.2. Realizar acto de conmemoración del día de los  padres.</t>
    </r>
    <r>
      <rPr>
        <sz val="8"/>
        <color rgb="FFFF0000"/>
        <rFont val="Century Gothic"/>
        <family val="2"/>
      </rPr>
      <t xml:space="preserve"> </t>
    </r>
  </si>
  <si>
    <r>
      <t xml:space="preserve">1.8.3. Realizar acto de conmemoración del dia de las secretarias. </t>
    </r>
    <r>
      <rPr>
        <sz val="8"/>
        <color rgb="FFFF0000"/>
        <rFont val="Century Gothic"/>
        <family val="2"/>
      </rPr>
      <t xml:space="preserve"> </t>
    </r>
  </si>
  <si>
    <t>1.8.7 Gestionar servicio de alimentacion de los servidores</t>
  </si>
  <si>
    <t>1.17.8 Capacitar Directivos y servidores públicos de las áreas de planificación institucional, recursos humanos, comunicaciones y servicios sustantivos y misionales en Cambio Climático y Gestión de Riesgos.</t>
  </si>
  <si>
    <t>1.17.7 Capacitar Directivos y servidores públicos de las áreas de planificación institucional, recursos humanos, comunicaciones y servicios sustantivos y misionales derechos humanos</t>
  </si>
  <si>
    <t>200 servidores</t>
  </si>
  <si>
    <t>Cantidad de normas TIC (NORTIC) actualizadas en el ministerio</t>
  </si>
  <si>
    <t>% de cumplimiento del ITICGE</t>
  </si>
  <si>
    <t>Retraso en la entrega de equipos tecnológicos.
Que no sean aprobadas a tiempo las políticas internas o normas externas, debido a revisiones o retrasos en el proceso.
Retrasos en el proceso de recopilación de evidencias que confirmen la ejecución e las acciones.</t>
  </si>
  <si>
    <t xml:space="preserve">Establecer un cronograma detallado con hitos clave y penalizaciones por retraso a los proveedores. Diversificar proveedores para reducir la dependencia de uno solo.
Crear un plan preventivo de renovación de certificaciones, el cual incluya además, las evidencias de los procesos.
Preparar la debida documentación y/o evidencia con al menos 1 mes antes de su entrega.
</t>
  </si>
  <si>
    <t>Impacto</t>
  </si>
  <si>
    <t>Dificultad para retener talento humano clave.
Que no se ejecute el plan de capacitación programado, Poca disponibilidad del personal, falta de disponibilidad de salones, falta de disponibilidad presupuestaria</t>
  </si>
  <si>
    <t>Implementar un plan de retención de talento que incluya salarios competitivos, oportunidades de desarrollo profesional, un buen ambiente laboral y beneficios adicionales.
Socializar la programación y plan de capacitación.</t>
  </si>
  <si>
    <t>Total Presupuesto</t>
  </si>
  <si>
    <t xml:space="preserve">Área Estratégica: Capacidades Institucionales </t>
  </si>
  <si>
    <r>
      <t xml:space="preserve">O.E No. 11: </t>
    </r>
    <r>
      <rPr>
        <sz val="12"/>
        <color rgb="FF002060"/>
        <rFont val="Century Gothic"/>
        <family val="2"/>
      </rPr>
      <t>Implementar en todas la organización un enfoque de gestión para resultados.</t>
    </r>
  </si>
  <si>
    <r>
      <t>R.8-</t>
    </r>
    <r>
      <rPr>
        <sz val="12"/>
        <color rgb="FF002060"/>
        <rFont val="Century Gothic"/>
        <family val="2"/>
      </rPr>
      <t xml:space="preserve">Aumentada la calidad de los servicios institucionales </t>
    </r>
  </si>
  <si>
    <t>Cambio de autoridades
Poco involucramiento de las autoridades</t>
  </si>
  <si>
    <t>Poca colaboración de las áreas en la remisión oportuna de las informaciones.</t>
  </si>
  <si>
    <t>Seguimiento y sensibilización a las áreas respecto de la importancia de la remisión oportuna de los insumos</t>
  </si>
  <si>
    <t>Recepción tardía de las áreas responsables de los proyectos y programas vigentes.</t>
  </si>
  <si>
    <t>Seguimiento y/o comunicación con los responsables de los proyectos y programas.</t>
  </si>
  <si>
    <t>Bajo</t>
  </si>
  <si>
    <t xml:space="preserve">Iniciar los procesos de planificación correspondiente documento los trabajos realizados para actualizar en caso de que sea necesario </t>
  </si>
  <si>
    <t>Monitorear</t>
  </si>
  <si>
    <t xml:space="preserve"> Recepción tardía de las informaciones solicitadas a las áreas para el desarrollo de las actividades programadas del SGC.
 Tardanza en los tiempos de respuesta a las solicitudes realizadas.</t>
  </si>
  <si>
    <t xml:space="preserve">Establecimiento de calendario de trabajo y su seguimiento a través del comité. </t>
  </si>
  <si>
    <t>Medio</t>
  </si>
  <si>
    <t xml:space="preserve">Recepción tardía y/o falta de  evidencias para sustentar los puntos fuertes y el cumplimiento de los planes de mejoras identificados. </t>
  </si>
  <si>
    <t xml:space="preserve">No contar con las informaciones a tiempo, así como poco involcuramiento de las áreas </t>
  </si>
  <si>
    <t>Seguimiento a los canales de comunicación claros y directos entre los diferentes departamentos o áreas relevantes.</t>
  </si>
  <si>
    <t>Grave</t>
  </si>
  <si>
    <t>Reducir</t>
  </si>
  <si>
    <t>Los órganos miembros no se ponen a participar en la mesa sectorial de cooperacion</t>
  </si>
  <si>
    <t>Convocar oportunamente a las partes y desarrollar una estrategia alineada a las prioridades estrategicas del gobierno para motivar la participacion de los organismos</t>
  </si>
  <si>
    <r>
      <rPr>
        <sz val="10"/>
        <color theme="1"/>
        <rFont val="Century Gothic"/>
        <family val="2"/>
      </rPr>
      <t>DPD</t>
    </r>
    <r>
      <rPr>
        <b/>
        <sz val="10"/>
        <color theme="1"/>
        <rFont val="Century Gothic"/>
        <family val="2"/>
      </rPr>
      <t xml:space="preserve"> </t>
    </r>
  </si>
  <si>
    <r>
      <rPr>
        <sz val="10"/>
        <color theme="1"/>
        <rFont val="Century Gothic"/>
        <family val="2"/>
      </rPr>
      <t>3.6.2  Realizar Jornadas de orientación y capacitación Gestión de Planifición y Proyectos.</t>
    </r>
    <r>
      <rPr>
        <b/>
        <sz val="10"/>
        <color theme="1"/>
        <rFont val="Century Gothic"/>
        <family val="2"/>
      </rPr>
      <t xml:space="preserve">
</t>
    </r>
  </si>
  <si>
    <r>
      <rPr>
        <sz val="10"/>
        <color theme="1" tint="4.9989318521683403E-2"/>
        <rFont val="Century Gothic"/>
        <family val="2"/>
      </rPr>
      <t>3.6.3 Acompañamiento a las áreas en la distribución presupuestaria.</t>
    </r>
    <r>
      <rPr>
        <b/>
        <sz val="10"/>
        <color theme="1" tint="4.9989318521683403E-2"/>
        <rFont val="Century Gothic"/>
        <family val="2"/>
      </rPr>
      <t xml:space="preserve">
</t>
    </r>
  </si>
  <si>
    <r>
      <t xml:space="preserve">Areas Estrategica: </t>
    </r>
    <r>
      <rPr>
        <sz val="10"/>
        <color rgb="FF002060"/>
        <rFont val="Century Gothic"/>
        <family val="2"/>
      </rPr>
      <t>Capacidades Institucionales</t>
    </r>
  </si>
  <si>
    <r>
      <t xml:space="preserve">No.11 </t>
    </r>
    <r>
      <rPr>
        <sz val="10"/>
        <color rgb="FF002060"/>
        <rFont val="Century Gothic"/>
        <family val="2"/>
      </rPr>
      <t>Implementar en toda la organización un enfoque de gestión para resultados</t>
    </r>
  </si>
  <si>
    <r>
      <rPr>
        <sz val="9"/>
        <rFont val="Century Gothic"/>
        <family val="2"/>
      </rPr>
      <t>No.</t>
    </r>
    <r>
      <rPr>
        <sz val="9"/>
        <color rgb="FFFF0000"/>
        <rFont val="Century Gothic"/>
        <family val="2"/>
      </rPr>
      <t xml:space="preserve"> </t>
    </r>
    <r>
      <rPr>
        <sz val="9"/>
        <color theme="1"/>
        <rFont val="Century Gothic"/>
        <family val="2"/>
      </rPr>
      <t>de  valores custodiados en año n</t>
    </r>
  </si>
  <si>
    <t>Dirección  Financiera</t>
  </si>
  <si>
    <t>Dirección Administrativa</t>
  </si>
  <si>
    <r>
      <t xml:space="preserve">Areas Estratégica: </t>
    </r>
    <r>
      <rPr>
        <sz val="10"/>
        <color rgb="FF002060"/>
        <rFont val="Century Gothic"/>
        <family val="2"/>
      </rPr>
      <t>Capacidades Institucionales</t>
    </r>
  </si>
  <si>
    <r>
      <t>No.11:</t>
    </r>
    <r>
      <rPr>
        <sz val="10"/>
        <color rgb="FF002060"/>
        <rFont val="Century Gothic"/>
        <family val="2"/>
      </rPr>
      <t xml:space="preserve"> Implementar en toda la organización un enfoque de gestión para resultados</t>
    </r>
  </si>
  <si>
    <t>4.2 Solicitar conformación Unidad Funcional en Gestión del Riesgo de Desastres y Cambio Climático</t>
  </si>
  <si>
    <t>1.2.7 Participar en la formulacion del PACC</t>
  </si>
  <si>
    <t>No. de Reuniones realizadas</t>
  </si>
  <si>
    <t>Unidad Funcional en Gestión del Riesgo de Desastres y Cambio Climático conformada</t>
  </si>
  <si>
    <t>4.3 Elaboracion de plan de trabajo Gestión del Riesgo de Desastres y Cambio Climático</t>
  </si>
  <si>
    <t>Plan de trabajao Gestión del Riesgo de Desastres y Cambio Climático elaborado</t>
  </si>
  <si>
    <t>4.4 Solicitar la inclusion de Compras Verdes</t>
  </si>
  <si>
    <t>No. de reuniones de seguimiento realizadas</t>
  </si>
  <si>
    <t>4.5 Elaborar autodiagnóstico previo, incluyendo su cronograma de implementación, presupuesto y responsables.</t>
  </si>
  <si>
    <t>Autodiagnostico elaborado</t>
  </si>
  <si>
    <t>4.4 Solicitar la inclusion de actividad en la estructura programatica Presupuestaria</t>
  </si>
  <si>
    <t>Solicitud enviada</t>
  </si>
  <si>
    <t>4.1 Capacitar servidores en gestión de riesgos y cambio climático</t>
  </si>
  <si>
    <t xml:space="preserve">120 personas </t>
  </si>
  <si>
    <t>No exiten procedimientos, normas, politicas y control interno para la gestion adminitrativa
Las solicitudes no son enviadas en un tiempo prudente para tramitar las adquisiciones en tiempo oportuno</t>
  </si>
  <si>
    <t>Establecimiento de normas, politicas y procedimiento para la gestion administrativa y tramitacion de solicitudes de las unidades organicas</t>
  </si>
  <si>
    <t>Actividades Centrales</t>
  </si>
  <si>
    <t>Dirección de Atencion Ciudadana</t>
  </si>
  <si>
    <r>
      <t xml:space="preserve">No.11 </t>
    </r>
    <r>
      <rPr>
        <sz val="10"/>
        <color rgb="FF002060"/>
        <rFont val="Century Gothic"/>
        <family val="2"/>
      </rPr>
      <t>implementar en toda la organización un enfoque de gestión para resultados</t>
    </r>
  </si>
  <si>
    <t>Usuarios desconocen el centro de atencion ciudadana de Ministerio de Trabajo</t>
  </si>
  <si>
    <t>Promover por diferentes medios de comunicacion nuestro call center y centro de atencion ciudadana</t>
  </si>
  <si>
    <r>
      <t>Áreas Estratégica:</t>
    </r>
    <r>
      <rPr>
        <sz val="10"/>
        <color rgb="FF002060"/>
        <rFont val="Century Gothic"/>
        <family val="2"/>
      </rPr>
      <t xml:space="preserve"> Capacidades Institucionales</t>
    </r>
  </si>
  <si>
    <r>
      <t>1.1. Actualización de las informaciones laborales en el Portal</t>
    </r>
    <r>
      <rPr>
        <strike/>
        <sz val="9"/>
        <color indexed="60"/>
        <rFont val="Century Gothic"/>
        <family val="2"/>
      </rPr>
      <t xml:space="preserve"> </t>
    </r>
    <r>
      <rPr>
        <sz val="9"/>
        <rFont val="Century Gothic"/>
        <family val="2"/>
      </rPr>
      <t xml:space="preserve"> Transparencia del Ministerio.</t>
    </r>
  </si>
  <si>
    <t>Retraso en la recepción de la información solicitada al área competente del MT.
 Recepción tardía de las informaciones a ser colgadas en el Sub Portal de Transparencia modificación de plazos y lineamientos en la normativa de la DIGEIG 
 Falla del sistema 311</t>
  </si>
  <si>
    <t>Monitoreo y seguimiento al área competente del MT, para la remisión oportuna de la información.
Monitoreo y seguimiento al área competente del MT, para la actualización oportuna de la información a ser publicada.
Gestionar información del ciudadano (teléfono, correo electrónico…) a fin de tener dos o más medio de contacto por otra vía.</t>
  </si>
  <si>
    <t>Departamento de Protocolo y Eventos</t>
  </si>
  <si>
    <r>
      <t xml:space="preserve">Área Estratégica: </t>
    </r>
    <r>
      <rPr>
        <sz val="10"/>
        <color rgb="FF002060"/>
        <rFont val="Century Gothic"/>
        <family val="2"/>
      </rPr>
      <t xml:space="preserve">Capacidades Institucionales </t>
    </r>
  </si>
  <si>
    <r>
      <t xml:space="preserve">11. </t>
    </r>
    <r>
      <rPr>
        <sz val="10"/>
        <color rgb="FF002060"/>
        <rFont val="Century Gothic"/>
        <family val="2"/>
      </rPr>
      <t>Implementar en toda la organización un enfoque de gestión para resultados.</t>
    </r>
  </si>
  <si>
    <t>Que se incremente la demanda de estos servicio y no contemos con personal para prestar los servicios de protocolo y eventos.</t>
  </si>
  <si>
    <t>Se designa personal para ofrecer estos servicios de la Dirección de Comunicaciones, pero que no es especializado en atenciones protocolares y eventos.</t>
  </si>
  <si>
    <r>
      <t xml:space="preserve">Área Estratégica: </t>
    </r>
    <r>
      <rPr>
        <sz val="12"/>
        <color rgb="FF002060"/>
        <rFont val="Century Gothic"/>
        <family val="2"/>
      </rPr>
      <t xml:space="preserve">Capacidades Institucionales </t>
    </r>
  </si>
  <si>
    <t xml:space="preserve">Pérdida de documentos importantes, Eliminación de documentos de manera indebida, Ubicación errónea de documentos, Deterioro de la calidad de la información, Robo o pérdida de documentos confidenciales. </t>
  </si>
  <si>
    <t xml:space="preserve">Diseño e implementación sistema de gestión documental. </t>
  </si>
  <si>
    <t>Alto</t>
  </si>
  <si>
    <t>Evitar</t>
  </si>
  <si>
    <t xml:space="preserve">2.14 Coordinar acciones que excluya a RD de la lista de denuncias por incumplimiento en temas laborales (Trabajo Infantil y Trabajo Forzoso).
</t>
  </si>
  <si>
    <t>Falta de respuesta de las unidades organicas para la actualización de los datos de seguimiento de los convenios internacionales</t>
  </si>
  <si>
    <t>Gestión oportuna ante los funcionarios y unidades organicas para la actualización de los datos de monitoreo acuerdos internacionales</t>
  </si>
  <si>
    <r>
      <t xml:space="preserve">Áreas Estratégica: </t>
    </r>
    <r>
      <rPr>
        <sz val="12"/>
        <color rgb="FF002060"/>
        <rFont val="Century Gothic"/>
        <family val="2"/>
      </rPr>
      <t>Capacidades Institucionales</t>
    </r>
  </si>
  <si>
    <r>
      <t xml:space="preserve">No. 11 - </t>
    </r>
    <r>
      <rPr>
        <sz val="12"/>
        <color rgb="FF002060"/>
        <rFont val="Century Gothic"/>
        <family val="2"/>
      </rPr>
      <t>Implementar en toda la organización un enfoque de gestión para resultados</t>
    </r>
  </si>
  <si>
    <r>
      <t>R.8-</t>
    </r>
    <r>
      <rPr>
        <sz val="12"/>
        <color rgb="FF002060"/>
        <rFont val="Century Gothic"/>
        <family val="2"/>
      </rPr>
      <t>Aumentada la calidad de los servicios institucionales</t>
    </r>
  </si>
  <si>
    <t>Socialización de las Plantillas de Requisitos de la solicitud con las distintas áreas que hacen este tipo de requerimientos.
Comunicación constante con el personal del  Despacho  y área de correspondencia / recepción por notificaciones  de Actos de Alguacil.
"1) Remisión de plantillas a las distintas áreas que hacen este tipo de requerimientos y se procederá a la devolución de toda solicitud incompleta. 
2) Incrementar el detalle de la información fidedigna plasmada en los Oficios de solicitudes de Registro.
3) Socialización de las Plantillas de Requisitos de la solicitud con las distintas áreas que hacen este tipo de requerimientos."</t>
  </si>
  <si>
    <t>Recibir documentación incompleta sobre asesoramiento jurídico o que no esté debidamente instrumentada. 
 Conocimiento fuera de fecha o tardío para la representación legal en las diferentes instancias. 
"1) Documentos legales con errores por la falta de información fidedigna y verificable.
2) Retrasos en el Registro por errores de la CGR al emitir Certificado (Retraso Mínimo y subsanable).
3) Retrasos por errores de los Originadores en Registro (Retraso Moderado, requiere Rescisión)."equisitos de la solicitud con las distintas áreas que hacen este tipo de requerimientos."</t>
  </si>
  <si>
    <t>Dirección de Comunicaciones</t>
  </si>
  <si>
    <r>
      <t xml:space="preserve">No. 11- </t>
    </r>
    <r>
      <rPr>
        <sz val="12"/>
        <color rgb="FF002060"/>
        <rFont val="Century Gothic"/>
        <family val="2"/>
      </rPr>
      <t>Implementar en toda la organización un enfoque de gestión para resultados</t>
    </r>
  </si>
  <si>
    <r>
      <t xml:space="preserve">Areas Estrategica: </t>
    </r>
    <r>
      <rPr>
        <sz val="12"/>
        <color rgb="FF002060"/>
        <rFont val="Century Gothic"/>
        <family val="2"/>
      </rPr>
      <t>Capacidades Institucionales</t>
    </r>
  </si>
  <si>
    <t>1.2.3 Impresión de materiales promocionales</t>
  </si>
  <si>
    <t>materiales promocionales impresos</t>
  </si>
  <si>
    <t xml:space="preserve">2.5.4 Solicitar Capacitación del  personal en Diseño Gráfico </t>
  </si>
  <si>
    <t>Actividades de promocion de empleo RD Trabaja</t>
  </si>
  <si>
    <t xml:space="preserve"> Retraso en el tiempo compromiso de entrega de los trabajos de diagramación y diseños de contenidos.   "
Cambio de prioridad en la institución, y por ende, en la Dirección de Comunicaciones.
 Limitados recursos de personal para atender estas solicitudes de planes o campañas.</t>
  </si>
  <si>
    <t>Dar seguimiento a las atenciones a las solicitudes de diagramación y diseños para que sean atendidas dentro del tiempo compromiso.
 Ejecutar otras acciones, acorde con las nuevas prioridades. 
Poner en orden de prioridades las solicitudes de planes o compañas.</t>
  </si>
  <si>
    <r>
      <t xml:space="preserve">No.11 - </t>
    </r>
    <r>
      <rPr>
        <sz val="12"/>
        <color rgb="FF002060"/>
        <rFont val="Century Gothic"/>
        <family val="2"/>
      </rPr>
      <t>Implementar en toda la organización un enfoque de gestión para resultados</t>
    </r>
  </si>
  <si>
    <t xml:space="preserve"> No realizar el escaneado del documento de manera correcta para su conservación en digital.</t>
  </si>
  <si>
    <t>Monitoreo del 100% del documento para su correcto escaneo</t>
  </si>
  <si>
    <t>Departamento de Militar</t>
  </si>
  <si>
    <r>
      <t>Objetivo Estratégico No. 11: I</t>
    </r>
    <r>
      <rPr>
        <sz val="12"/>
        <color rgb="FF002060"/>
        <rFont val="Century Gothic"/>
        <family val="2"/>
      </rPr>
      <t>mplementar en toda la organización un enfoque de gestión para resultados</t>
    </r>
  </si>
  <si>
    <t>1.4 Anticipos Financieros y Fondos en Efectivo dministrados y ejecutados</t>
  </si>
  <si>
    <t>3.1.4 Realizar Informes Financieros elaborados y presentados</t>
  </si>
  <si>
    <t>7 informes realizado</t>
  </si>
  <si>
    <t>No ejecutar las asginaciones y apropiaciones presupuestarias coherente a las metas programadas
Fallas en los sistemas informáticos y en el Sistema Integrado de Gestión Financiera (SIGEF)
Recepción tardía de informaciones: estados de cuentas y otros entregables 
Ausencia de personal clave
.Tardanza en enviar los requerimientos de pagos por las áreas.
Expedientes de pago que carecen de soporte e incoherentes en los mismos y con errores (fecha, cálculo, cantidad, etc.).
Facturas con comprobante gubernamental no válido por DGII (vencido, invalido y/o reutilizado).
Fallas en el sistema informático disponibles para la gestión de pagos(operativo, plataformas, usuarios, equipos,etc)
 Baja disponibilidad de fondos, No registro o incorrecto datos bancarios del beneficiario(a)</t>
  </si>
  <si>
    <t>Utilización de los recursos
MT de forma  eficaz y eficiente posible para el cumplimiento de
las metas y resultados esperados
Reportar a los responsables y Dar seguimiento de las fallas presentadas para una oportuna solución 
Dar seguimiento al Ministerio de Hacienda (MH)  y a otras instancias para la entrega oportuna de las informaciones requeridas. 
Remitir comunicación en fecha oportuna como aviso de la importancia del personal clave.
Realizar reuniones con el/la Director/a Administrativo sobre las mejoras a ejecutar en el proceso de solicitudes de pagos
Profundizar y fortalecer la revisión y análisis de los expedientes antes de realizar el pago al beneficiario
.
Realizar capacitaciones al personal involucrado sobre las normativas, procedimientos, políticas y medidas tomadas concerniente a la la administración y ejecución de los recursos
Reportar a los competentes sobre las fallas en el sistema informático disponibles para la gestión de pagos y dar seguimiento a la oportuna solución.</t>
  </si>
  <si>
    <t>2.3 Inventario de activo fijo debidamente administrado</t>
  </si>
  <si>
    <t>2.3.1Solitar la compra de materiales, herramientas, suministros, entre otros</t>
  </si>
  <si>
    <t xml:space="preserve">2.4 Gestionar los Servicios de transportación </t>
  </si>
  <si>
    <t xml:space="preserve">2.4 Generar la Gestión de las solicitudes de pagos </t>
  </si>
  <si>
    <t xml:space="preserve">2.6Gestionar los Servicios de Catering de calidad </t>
  </si>
  <si>
    <t>No.  de solicitudes de transportación atendidas</t>
  </si>
  <si>
    <t>No. de solicitud de pagos emitidos dentro del plazo establecido</t>
  </si>
  <si>
    <t>No. de servicios de catering realizado</t>
  </si>
  <si>
    <t xml:space="preserve">
Ministerio de Trabajo
Plan Operativo Anual 2025</t>
  </si>
  <si>
    <t>ESTRUCTURA PROGRAMATICA PRESUPUESTARIA 2025</t>
  </si>
  <si>
    <t>REGISTRADO SEGEF (Programas Presupuestarios O1,O12,O13 Y O21)</t>
  </si>
  <si>
    <t>PROGRAMA O1 - ACTIVIDADES CENTRALES</t>
  </si>
  <si>
    <t>ACTIVIDAD PRESUPUESTARIA</t>
  </si>
  <si>
    <t>0001:  Dirección y Coordinación</t>
  </si>
  <si>
    <t>0002: Gestion de Recursos Humanos, administrativa y Financiera</t>
  </si>
  <si>
    <t>0003: Gestión coordinación del comité de politicas y conciliación laboral.</t>
  </si>
  <si>
    <t>0004: Planifiación Estratégica, Desarrollo y Técnologia de la Información y la Comunicación.</t>
  </si>
  <si>
    <t>PROGRAMA O12 - LIBRE EJERCICIO DE LOS DERECHOS LABORALES EN EL SECTOR FORMAL PRIVADO.</t>
  </si>
  <si>
    <t xml:space="preserve">PRODUCTO </t>
  </si>
  <si>
    <t>PRODUCTO O2- Trabajadores y Empleadores con servicios de inspección ofrecido en tiempo oportuno y de calidad. (5874).</t>
  </si>
  <si>
    <t>PRODUCTO O3- Trabajadores y empleadores con servicios de Mediación y Arbitraje ampliado con articulación social.(5875).</t>
  </si>
  <si>
    <t>PRODUCTO O4- Trabajadores y empleadores disponen de Comité de Salarios fortalecido.(6809).</t>
  </si>
  <si>
    <t>PRODUCTO O5. Trabajadores y empleadores en el regimen asalariado dependiente con prevención y erradicación sostenida del Trabajo Infantil.(6810).</t>
  </si>
  <si>
    <t>PRODUCTO O6. - Trabajdores y empleadores tienen acceso a Asistencia Judicial gratuita ante las instancias judiciales y administrativa.(6811)</t>
  </si>
  <si>
    <t>PRODUCTO O7. - Actores socio-laborales sensibilizados en materia de Igualdad de Oportunides y No Discriminación en el ámbito laboral.(6812).</t>
  </si>
  <si>
    <t>PROG. O13 - PROMOCION DE LA SEGURIDAD SOCIAL DE LOS TRABAJADORES Y TRABAJADORAS: Ambiente sano y seguro</t>
  </si>
  <si>
    <t>PRODUCTO O2- Certificación de empres en materia en materia de Seguridad y Salud en el Trabajo.</t>
  </si>
  <si>
    <t>PRODUCTO O3 - Trabajdores y Empleadores con asistencia en la prevención de Riesgos Laborales Implementada.</t>
  </si>
  <si>
    <t>PROGRAMA  O21.-  AUMENTO DEL EMPLEO</t>
  </si>
  <si>
    <t xml:space="preserve">Producto 14: Demandantes de Empleo con programa de empleabilidad juvenil implementado.
</t>
  </si>
  <si>
    <t>Producto 15: Demandantes de empleo con programas de empleos temporales puesto en marcha.</t>
  </si>
  <si>
    <t>Producto 16. Demandantes de empleo y empleadores disponen de servicio de intermediacion de empleo fortalecido.</t>
  </si>
  <si>
    <t>Producto 13: Actores sociolaborales disponen de investigación del mercado laboral con prospección del empleo.</t>
  </si>
  <si>
    <t>Acciones que no generan producción                 (RD TRABAJA)</t>
  </si>
  <si>
    <t>Apoyo a los Servicios de formacion ocupacional de la Escuela Taller  de Santo Domingo para jovenes en riesgo de exclusión</t>
  </si>
  <si>
    <t>Gasto corriente</t>
  </si>
  <si>
    <t xml:space="preserve">SUB-TOTAL - SOLO MT </t>
  </si>
  <si>
    <t>Administración de contribuciones especiales Prog. 98</t>
  </si>
  <si>
    <t>OOOO-N/A</t>
  </si>
  <si>
    <t>Administración de contribuciones especiales Prog. 99</t>
  </si>
  <si>
    <r>
      <rPr>
        <b/>
        <sz val="9"/>
        <color indexed="8"/>
        <rFont val="Century Gothic"/>
        <family val="2"/>
      </rPr>
      <t xml:space="preserve">0001: </t>
    </r>
    <r>
      <rPr>
        <sz val="9"/>
        <color indexed="8"/>
        <rFont val="Century Gothic"/>
        <family val="2"/>
      </rPr>
      <t>Tarifas de Salarios Minimos Revisadas y Actualizadas.</t>
    </r>
  </si>
  <si>
    <r>
      <rPr>
        <b/>
        <sz val="9"/>
        <color indexed="8"/>
        <rFont val="Century Gothic"/>
        <family val="2"/>
      </rPr>
      <t xml:space="preserve">0001 </t>
    </r>
    <r>
      <rPr>
        <sz val="9"/>
        <color indexed="8"/>
        <rFont val="Century Gothic"/>
        <family val="2"/>
      </rPr>
      <t>- Capacitación de jovenes de 15-35 años en Desarrollo de Comptetencia Basicas  (DCB). + Capacitación Técnico-Vocacional  (CTV) + Pasantia  (A traves de Pasantia de una duración de dos meses en empresas privadas).</t>
    </r>
  </si>
  <si>
    <r>
      <rPr>
        <b/>
        <sz val="9"/>
        <color indexed="8"/>
        <rFont val="Century Gothic"/>
        <family val="2"/>
      </rPr>
      <t>0002 -</t>
    </r>
    <r>
      <rPr>
        <sz val="9"/>
        <color indexed="8"/>
        <rFont val="Century Gothic"/>
        <family val="2"/>
      </rPr>
      <t xml:space="preserve"> Fortalecimiento del Servicio Nacional de Empleo  (SENAE) del Ministerio de Trabajo y los Servicios de Intermediación de Empleo.-</t>
    </r>
  </si>
  <si>
    <r>
      <rPr>
        <b/>
        <sz val="9"/>
        <color indexed="8"/>
        <rFont val="Century Gothic"/>
        <family val="2"/>
      </rPr>
      <t>0003 -</t>
    </r>
    <r>
      <rPr>
        <sz val="9"/>
        <color indexed="8"/>
        <rFont val="Century Gothic"/>
        <family val="2"/>
      </rPr>
      <t xml:space="preserve"> Promoción de los Servicios de Intermediación  de Empleo, Convocatorias de Propuestas para los Empleos temporales y Capacitación para la Empleabilidad Júvenil.</t>
    </r>
  </si>
  <si>
    <r>
      <rPr>
        <b/>
        <sz val="9"/>
        <color indexed="8"/>
        <rFont val="Century Gothic"/>
        <family val="2"/>
      </rPr>
      <t>0004 -</t>
    </r>
    <r>
      <rPr>
        <sz val="9"/>
        <color indexed="8"/>
        <rFont val="Century Gothic"/>
        <family val="2"/>
      </rPr>
      <t xml:space="preserve"> Sé realizaran investigaciones y Estudios Prospectivos del Mercado Laboral, para el Diceño de Politicas Públicas de Empleo.</t>
    </r>
  </si>
  <si>
    <r>
      <rPr>
        <b/>
        <sz val="9"/>
        <color indexed="8"/>
        <rFont val="Century Gothic"/>
        <family val="2"/>
      </rPr>
      <t xml:space="preserve">0001: </t>
    </r>
    <r>
      <rPr>
        <sz val="9"/>
        <color indexed="8"/>
        <rFont val="Century Gothic"/>
        <family val="2"/>
      </rPr>
      <t>Registro y control de aciones laborales.</t>
    </r>
  </si>
  <si>
    <r>
      <rPr>
        <b/>
        <sz val="9"/>
        <color indexed="8"/>
        <rFont val="Century Gothic"/>
        <family val="2"/>
      </rPr>
      <t xml:space="preserve">0002: </t>
    </r>
    <r>
      <rPr>
        <sz val="9"/>
        <color indexed="8"/>
        <rFont val="Century Gothic"/>
        <family val="2"/>
      </rPr>
      <t>Verificación de las condiciones de trabajo.</t>
    </r>
  </si>
  <si>
    <r>
      <rPr>
        <b/>
        <sz val="9"/>
        <color indexed="8"/>
        <rFont val="Century Gothic"/>
        <family val="2"/>
      </rPr>
      <t xml:space="preserve">0001: </t>
    </r>
    <r>
      <rPr>
        <sz val="9"/>
        <color rgb="FF000000"/>
        <rFont val="Century Gothic"/>
        <family val="2"/>
      </rPr>
      <t>Mediación y Arbitraje Laborales</t>
    </r>
  </si>
  <si>
    <r>
      <rPr>
        <b/>
        <sz val="9"/>
        <color indexed="8"/>
        <rFont val="Century Gothic"/>
        <family val="2"/>
      </rPr>
      <t xml:space="preserve">0001: </t>
    </r>
    <r>
      <rPr>
        <sz val="9"/>
        <color indexed="8"/>
        <rFont val="Century Gothic"/>
        <family val="2"/>
      </rPr>
      <t>Certificación libre Trabajo Infantil  (LTI), en sectores productivos implementado.</t>
    </r>
  </si>
  <si>
    <r>
      <rPr>
        <b/>
        <sz val="9"/>
        <color indexed="8"/>
        <rFont val="Century Gothic"/>
        <family val="2"/>
      </rPr>
      <t xml:space="preserve">0002: </t>
    </r>
    <r>
      <rPr>
        <sz val="9"/>
        <color indexed="8"/>
        <rFont val="Century Gothic"/>
        <family val="2"/>
      </rPr>
      <t>Estrategia de sensibilización permanente sobre los riesgos del Trabajo Infantil adoptado.</t>
    </r>
  </si>
  <si>
    <r>
      <rPr>
        <b/>
        <sz val="9"/>
        <color indexed="8"/>
        <rFont val="Century Gothic"/>
        <family val="2"/>
      </rPr>
      <t xml:space="preserve">0003: </t>
    </r>
    <r>
      <rPr>
        <sz val="9"/>
        <color indexed="8"/>
        <rFont val="Century Gothic"/>
        <family val="2"/>
      </rPr>
      <t>Retirada Niños, Niñas y Adolescentes del Trabajo Infantil.</t>
    </r>
  </si>
  <si>
    <r>
      <rPr>
        <b/>
        <sz val="9"/>
        <color indexed="8"/>
        <rFont val="Century Gothic"/>
        <family val="2"/>
      </rPr>
      <t xml:space="preserve">0001: </t>
    </r>
    <r>
      <rPr>
        <sz val="9"/>
        <color indexed="8"/>
        <rFont val="Century Gothic"/>
        <family val="2"/>
      </rPr>
      <t>Servicio de asistencia y orientación judicial..</t>
    </r>
  </si>
  <si>
    <r>
      <rPr>
        <b/>
        <sz val="9"/>
        <color indexed="8"/>
        <rFont val="Century Gothic"/>
        <family val="2"/>
      </rPr>
      <t xml:space="preserve">0001: </t>
    </r>
    <r>
      <rPr>
        <sz val="9"/>
        <color indexed="8"/>
        <rFont val="Century Gothic"/>
        <family val="2"/>
      </rPr>
      <t>Atención integral a Personas con discapacidad y grupos en condicones de vulnerabilidad</t>
    </r>
  </si>
  <si>
    <r>
      <rPr>
        <b/>
        <sz val="9"/>
        <color indexed="8"/>
        <rFont val="Century Gothic"/>
        <family val="2"/>
      </rPr>
      <t xml:space="preserve">0002: </t>
    </r>
    <r>
      <rPr>
        <sz val="9"/>
        <color indexed="8"/>
        <rFont val="Century Gothic"/>
        <family val="2"/>
      </rPr>
      <t>Promoción de Igualdad de Genero en el trabajo.</t>
    </r>
  </si>
  <si>
    <r>
      <rPr>
        <b/>
        <sz val="9"/>
        <color indexed="8"/>
        <rFont val="Century Gothic"/>
        <family val="2"/>
      </rPr>
      <t xml:space="preserve">0001: </t>
    </r>
    <r>
      <rPr>
        <sz val="9"/>
        <color indexed="8"/>
        <rFont val="Century Gothic"/>
        <family val="2"/>
      </rPr>
      <t>Comité Mixtos Seguridad y Salud constituidos en los lugares de trabajo.</t>
    </r>
  </si>
  <si>
    <r>
      <rPr>
        <b/>
        <sz val="9"/>
        <color indexed="8"/>
        <rFont val="Century Gothic"/>
        <family val="2"/>
      </rPr>
      <t xml:space="preserve">0002: </t>
    </r>
    <r>
      <rPr>
        <sz val="9"/>
        <color indexed="8"/>
        <rFont val="Century Gothic"/>
        <family val="2"/>
      </rPr>
      <t xml:space="preserve"> Promoción de las normas de prevención de Riesgos Laborales (PRIL).</t>
    </r>
  </si>
  <si>
    <r>
      <rPr>
        <b/>
        <sz val="9"/>
        <color indexed="8"/>
        <rFont val="Century Gothic"/>
        <family val="2"/>
      </rPr>
      <t xml:space="preserve">0001: </t>
    </r>
    <r>
      <rPr>
        <sz val="9"/>
        <color indexed="8"/>
        <rFont val="Century Gothic"/>
        <family val="2"/>
      </rPr>
      <t>Empresas evaluadas y monitoreadas.</t>
    </r>
  </si>
  <si>
    <r>
      <rPr>
        <b/>
        <sz val="9"/>
        <color indexed="8"/>
        <rFont val="Century Gothic"/>
        <family val="2"/>
      </rPr>
      <t>Actividad OOO1:</t>
    </r>
    <r>
      <rPr>
        <sz val="9"/>
        <color indexed="8"/>
        <rFont val="Century Gothic"/>
        <family val="2"/>
      </rPr>
      <t xml:space="preserve"> Inormacion del  Mercado Laboral y Politicas Empleos.</t>
    </r>
  </si>
  <si>
    <t>PRESUPESTO INICIAL MINISTERIO DE TRABAJO</t>
  </si>
  <si>
    <r>
      <rPr>
        <b/>
        <sz val="9"/>
        <color indexed="8"/>
        <rFont val="Century Gothic"/>
        <family val="2"/>
      </rPr>
      <t xml:space="preserve">Actividad  OOO5: </t>
    </r>
    <r>
      <rPr>
        <sz val="9"/>
        <color indexed="8"/>
        <rFont val="Century Gothic"/>
        <family val="2"/>
      </rPr>
      <t>Alianzas y Estrategicas y Coordinación Insterinstitucional fortalecidas.</t>
    </r>
  </si>
  <si>
    <r>
      <rPr>
        <b/>
        <sz val="9"/>
        <color indexed="8"/>
        <rFont val="Century Gothic"/>
        <family val="2"/>
      </rPr>
      <t>Actividad  OOO4:</t>
    </r>
    <r>
      <rPr>
        <sz val="9"/>
        <color indexed="8"/>
        <rFont val="Century Gothic"/>
        <family val="2"/>
      </rPr>
      <t xml:space="preserve">  Oficinas Territoriales de Empleo (OTE), adecuadas para el Servicio Nacional de Empleo.</t>
    </r>
  </si>
  <si>
    <r>
      <rPr>
        <b/>
        <sz val="9"/>
        <color indexed="8"/>
        <rFont val="Century Gothic"/>
        <family val="2"/>
      </rPr>
      <t xml:space="preserve">Actividad  OOO3: </t>
    </r>
    <r>
      <rPr>
        <sz val="9"/>
        <color indexed="8"/>
        <rFont val="Century Gothic"/>
        <family val="2"/>
      </rPr>
      <t>Transformación digital del Servicio Nacional de Empleo puesto en marcha.</t>
    </r>
  </si>
  <si>
    <r>
      <rPr>
        <b/>
        <sz val="9"/>
        <color indexed="8"/>
        <rFont val="Century Gothic"/>
        <family val="2"/>
      </rPr>
      <t xml:space="preserve">Actividad  OOO2: </t>
    </r>
    <r>
      <rPr>
        <sz val="9"/>
        <color indexed="8"/>
        <rFont val="Century Gothic"/>
        <family val="2"/>
      </rPr>
      <t>Promoción de Empleo en el Mercado Laboral.</t>
    </r>
  </si>
  <si>
    <r>
      <rPr>
        <b/>
        <sz val="9"/>
        <color indexed="8"/>
        <rFont val="Century Gothic"/>
        <family val="2"/>
      </rPr>
      <t xml:space="preserve">Actividad OOO1: </t>
    </r>
    <r>
      <rPr>
        <sz val="9"/>
        <color indexed="8"/>
        <rFont val="Century Gothic"/>
        <family val="2"/>
      </rPr>
      <t>Orientación y Ubicación de puestos de trabajo.</t>
    </r>
  </si>
  <si>
    <r>
      <rPr>
        <b/>
        <sz val="9"/>
        <color indexed="8"/>
        <rFont val="Century Gothic"/>
        <family val="2"/>
      </rPr>
      <t xml:space="preserve">Actividad OOO1: </t>
    </r>
    <r>
      <rPr>
        <sz val="9"/>
        <color indexed="8"/>
        <rFont val="Century Gothic"/>
        <family val="2"/>
      </rPr>
      <t xml:space="preserve">Capacitación y ubicación en puestos de trabajo temporales. </t>
    </r>
  </si>
  <si>
    <r>
      <rPr>
        <b/>
        <sz val="9"/>
        <color indexed="8"/>
        <rFont val="Century Gothic"/>
        <family val="2"/>
      </rPr>
      <t xml:space="preserve"> Actividad OOO3</t>
    </r>
    <r>
      <rPr>
        <sz val="9"/>
        <color indexed="8"/>
        <rFont val="Century Gothic"/>
        <family val="2"/>
      </rPr>
      <t>:  Formación Ocupacional Especializada</t>
    </r>
  </si>
  <si>
    <r>
      <rPr>
        <b/>
        <sz val="9"/>
        <color indexed="8"/>
        <rFont val="Century Gothic"/>
        <family val="2"/>
      </rPr>
      <t>Actividad OOO2:</t>
    </r>
    <r>
      <rPr>
        <sz val="9"/>
        <color indexed="8"/>
        <rFont val="Century Gothic"/>
        <family val="2"/>
      </rPr>
      <t xml:space="preserve"> Modalidad de  Desarrollo de Competencias Basicas (DCB), Capacitación Técnico Vocacional (CTV) y pasantia laboral implementada.</t>
    </r>
  </si>
  <si>
    <r>
      <rPr>
        <b/>
        <sz val="9"/>
        <color indexed="8"/>
        <rFont val="Century Gothic"/>
        <family val="2"/>
      </rPr>
      <t>Actividad OOO1:</t>
    </r>
    <r>
      <rPr>
        <sz val="9"/>
        <color indexed="8"/>
        <rFont val="Century Gothic"/>
        <family val="2"/>
      </rPr>
      <t xml:space="preserve"> Modalidad de entrenamiento para la Inserción Laboral (EIL) Implementada</t>
    </r>
  </si>
  <si>
    <t>ACTIVIDADES NO GENERAN PRODUCCION</t>
  </si>
  <si>
    <t>AÑO 2025</t>
  </si>
  <si>
    <t>PROGRAMA 012: REGULACIÓN DE  LAS RELACIONES LABORALES:</t>
  </si>
  <si>
    <t xml:space="preserve">
1. Dirección General de Trabajo
2. Dirección de Coordinación de Inpección del Trabajo
3. Comite Nacional de Salarios
4. Dirección de Mediacion y Arbitraje
5. Dirección de Asistencia Judicial
6. Drección de Trabajo Infantil
7. Direccion de Igualdad de Oportunidades y no Discriminación</t>
  </si>
  <si>
    <t>PROGRAMA 01: ACTIVIDADES CENTRALES</t>
  </si>
  <si>
    <t xml:space="preserve">
1. Despacho del  Ministro
2. Drección de Tecnologia y Cominicanciones
3. Dirección de Planificación y Desarrollo
4. Dirección Administrativa
5.Dirección Financiera
6. Dirección de Recursos Humanos
7. Dirección de Atencion ciudadana
8. Oficina de Acceso a la  Informacion 
9. Departamento de Protocolo y Eventos.
10. Deparamento de Archivo.
11. Dirección de Internacionales.
12.Dirección Juridica.
13.Dirección de Comunicaciones
14. Departamento de Correspondencia
15. Departamento Militar</t>
  </si>
  <si>
    <t>PROGRAMA 013: Entorno laboral sano y seguro</t>
  </si>
  <si>
    <t xml:space="preserve">
1. Dirección de Higiene y Seguridad Industrial
2. Consejo Nacional de la Seguridad Social
</t>
  </si>
  <si>
    <t>PROGRAMA 021: Aumento del Empleo</t>
  </si>
  <si>
    <t xml:space="preserve">
1. Dirección General de Empleo
2. Direción de Politicas de Capacitación
3. Servicio Nacional de Empleo
4. Dirección del Observatorio del Mercado Laboral
5. Escuela Taller de Santo Domingo
</t>
  </si>
  <si>
    <t>Dificultad en la coordinación interinstitucional para la contratación mejorada de trabajadores nacionales en el sector construcción y agropecuario.
Los trabajadores nacionales no se quieren emplear en los sectores construcción y agropecuario.
No se implementa proyectos de nacionalización del trabajo</t>
  </si>
  <si>
    <t>Establecer mesas de trabajo interinstitucionales para coordinar acciones.
Definir protocolos y procedimientos para la contratación de trabajadores.
Desarrollar un sistema de seguimiento y evaluación de la contratación."
"Mejorar las condiciones laborales, como aumentar los salarios, ofrecer beneficios sociales, garantizar condiciones de trabajo seguras y saludables o establecer horarios laborales justos.
Promover la implementación del Proyecto Nacionalización del Trabajo RD-Trabaja
Capacitación a agricultores para responder a estas condiciones, inspección y protección de derechos laborales en el sector agrícola"</t>
  </si>
  <si>
    <t>Evitar/
Monitorear</t>
  </si>
  <si>
    <t xml:space="preserve">Alto </t>
  </si>
  <si>
    <t>Empresas no tienen la volunta para participar el en el programa certificacion de LTI</t>
  </si>
  <si>
    <t xml:space="preserve">Coordinación con el cronograma de visita con el departamento de  inspecciones.  Campañas de sensibilización a empleadores, familias y comunidades.  </t>
  </si>
  <si>
    <t>Reducir/Monitorear</t>
  </si>
  <si>
    <t xml:space="preserve">Reducir/Monitorear </t>
  </si>
  <si>
    <t>2.7 Gestionar los servicios de alimentos y bebidas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</si>
</sst>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_-* #,##0.00\ _€_-;\-* #,##0.00\ _€_-;_-* &quot;-&quot;??\ _€_-;_-@_-"/>
    <numFmt numFmtId="165" formatCode="_(* #,##0_);_(* \(#,##0\);_(* &quot;-&quot;??_);_(@_)"/>
    <numFmt numFmtId="166" formatCode="_-* #,##0.00_-;\-* #,##0.00_-;_-* &quot;-&quot;??_-;_-@_-"/>
    <numFmt numFmtId="167" formatCode="_(&quot;RD$&quot;* #,##0.00_);_(&quot;RD$&quot;* \(#,##0.00\);_(&quot;RD$&quot;* &quot;-&quot;??_);_(@_)"/>
    <numFmt numFmtId="168" formatCode="&quot;RD$&quot;#,##0.00"/>
    <numFmt numFmtId="169" formatCode="_-* #,##0\ _€_-;\-* #,##0\ _€_-;_-* &quot;-&quot;??\ _€_-;_-@_-"/>
    <numFmt numFmtId="170" formatCode="[$RD$-1C0A]#,##0.00"/>
    <numFmt numFmtId="171" formatCode="&quot;$&quot;#,##0.00"/>
    <numFmt numFmtId="172" formatCode="#,##0.00\ [$€-1]"/>
    <numFmt numFmtId="173" formatCode="#,##0.00\ _€"/>
    <numFmt numFmtId="174" formatCode="[$RD$-1C0A]\ #,##0.00;[Red]\-[$RD$-1C0A]\ #,##0.00"/>
    <numFmt numFmtId="175" formatCode="_(\$* #,##0.00_);_(\$* \(#,##0.00\);_(\$* \-??_);_(@_)"/>
    <numFmt numFmtId="176" formatCode="_([$$-1C0A]* #,##0.00_);_([$$-1C0A]* \(#,##0.00\);_([$$-1C0A]* &quot;-&quot;??_);_(@_)"/>
    <numFmt numFmtId="177" formatCode="\$#,##0.00_);[Red]&quot;($&quot;#,##0.00\)"/>
    <numFmt numFmtId="178" formatCode="_(* #,##0.00_);_(* \(#,##0.00\);_(* \-??_);_(@_)"/>
    <numFmt numFmtId="179" formatCode="#,##0.0"/>
  </numFmts>
  <fonts count="163">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sz val="11"/>
      <name val="Calibri"/>
      <family val="2"/>
      <scheme val="minor"/>
    </font>
    <font>
      <sz val="12"/>
      <color theme="1"/>
      <name val="Calibri"/>
      <family val="2"/>
      <scheme val="minor"/>
    </font>
    <font>
      <sz val="8"/>
      <color theme="1"/>
      <name val="Calibri"/>
      <family val="2"/>
      <scheme val="minor"/>
    </font>
    <font>
      <b/>
      <sz val="10"/>
      <name val="Cambria"/>
      <family val="1"/>
    </font>
    <font>
      <b/>
      <sz val="11"/>
      <color theme="1"/>
      <name val="Cambria"/>
      <family val="1"/>
      <scheme val="major"/>
    </font>
    <font>
      <sz val="11"/>
      <color theme="1"/>
      <name val="Cambria"/>
      <family val="1"/>
      <scheme val="major"/>
    </font>
    <font>
      <b/>
      <sz val="10"/>
      <name val="Cambria"/>
      <family val="1"/>
      <scheme val="major"/>
    </font>
    <font>
      <sz val="10"/>
      <name val="Cambria"/>
      <family val="1"/>
      <scheme val="major"/>
    </font>
    <font>
      <sz val="12"/>
      <color theme="1"/>
      <name val="Century Gothic"/>
      <family val="2"/>
    </font>
    <font>
      <b/>
      <sz val="16"/>
      <name val="Century Gothic"/>
      <family val="2"/>
    </font>
    <font>
      <b/>
      <sz val="14"/>
      <name val="Century Gothic"/>
      <family val="2"/>
    </font>
    <font>
      <b/>
      <sz val="12"/>
      <name val="Century Gothic"/>
      <family val="2"/>
    </font>
    <font>
      <sz val="12"/>
      <name val="Century Gothic"/>
      <family val="2"/>
    </font>
    <font>
      <b/>
      <sz val="12"/>
      <color theme="1"/>
      <name val="Century Gothic"/>
      <family val="2"/>
    </font>
    <font>
      <u/>
      <sz val="11"/>
      <color theme="10"/>
      <name val="Calibri"/>
      <family val="2"/>
      <scheme val="minor"/>
    </font>
    <font>
      <b/>
      <sz val="12"/>
      <color rgb="FF0070C0"/>
      <name val="Century Gothic"/>
      <family val="2"/>
    </font>
    <font>
      <b/>
      <sz val="12"/>
      <name val="Cambria"/>
      <family val="1"/>
    </font>
    <font>
      <b/>
      <sz val="11"/>
      <name val="Century Gothic"/>
      <family val="2"/>
    </font>
    <font>
      <sz val="11"/>
      <color rgb="FF000000"/>
      <name val="Century Gothic"/>
      <family val="2"/>
    </font>
    <font>
      <sz val="11"/>
      <name val="Century Gothic"/>
      <family val="2"/>
    </font>
    <font>
      <b/>
      <sz val="11"/>
      <color rgb="FF000000"/>
      <name val="Century Gothic"/>
      <family val="2"/>
    </font>
    <font>
      <sz val="11"/>
      <color rgb="FFFF0000"/>
      <name val="Century Gothic"/>
      <family val="2"/>
    </font>
    <font>
      <sz val="11"/>
      <color theme="1"/>
      <name val="Century Gothic"/>
      <family val="2"/>
    </font>
    <font>
      <sz val="11"/>
      <color rgb="FFFF0000"/>
      <name val="Calibri"/>
      <family val="2"/>
      <scheme val="minor"/>
    </font>
    <font>
      <sz val="11"/>
      <color theme="0"/>
      <name val="Calibri"/>
      <family val="2"/>
      <scheme val="minor"/>
    </font>
    <font>
      <b/>
      <sz val="12"/>
      <color rgb="FF002060"/>
      <name val="Century Gothic"/>
      <family val="2"/>
    </font>
    <font>
      <b/>
      <sz val="11"/>
      <color theme="1"/>
      <name val="Century Gothic"/>
      <family val="2"/>
    </font>
    <font>
      <sz val="11"/>
      <name val="Calibri"/>
      <family val="2"/>
      <scheme val="minor"/>
    </font>
    <font>
      <sz val="11"/>
      <color theme="1" tint="4.9989318521683403E-2"/>
      <name val="Century Gothic"/>
      <family val="2"/>
    </font>
    <font>
      <b/>
      <sz val="11"/>
      <color theme="1" tint="4.9989318521683403E-2"/>
      <name val="Century Gothic"/>
      <family val="2"/>
    </font>
    <font>
      <sz val="16"/>
      <name val="Century Gothic"/>
      <family val="2"/>
    </font>
    <font>
      <sz val="16"/>
      <color theme="1"/>
      <name val="Century Gothic"/>
      <family val="2"/>
    </font>
    <font>
      <b/>
      <sz val="11"/>
      <color indexed="8"/>
      <name val="Century Gothic"/>
      <family val="2"/>
    </font>
    <font>
      <sz val="11"/>
      <color theme="1"/>
      <name val="Century Gothic"/>
      <family val="1"/>
    </font>
    <font>
      <sz val="11"/>
      <color rgb="FFFF0000"/>
      <name val="Century Gothic"/>
      <family val="1"/>
    </font>
    <font>
      <b/>
      <sz val="11"/>
      <color theme="1"/>
      <name val="Century Gothic"/>
      <family val="1"/>
    </font>
    <font>
      <sz val="8"/>
      <color theme="1"/>
      <name val="Century Gothic"/>
      <family val="1"/>
    </font>
    <font>
      <sz val="8"/>
      <color theme="1"/>
      <name val="Century Gothic"/>
      <family val="2"/>
    </font>
    <font>
      <sz val="9"/>
      <color theme="1"/>
      <name val="Calibri"/>
      <family val="2"/>
      <scheme val="minor"/>
    </font>
    <font>
      <sz val="9"/>
      <color theme="1"/>
      <name val="Century Gothic"/>
      <family val="2"/>
    </font>
    <font>
      <b/>
      <sz val="10"/>
      <color theme="1"/>
      <name val="Century Gothic"/>
      <family val="2"/>
    </font>
    <font>
      <b/>
      <sz val="11"/>
      <name val="Cambria"/>
      <family val="1"/>
      <scheme val="major"/>
    </font>
    <font>
      <sz val="10"/>
      <color theme="1"/>
      <name val="Century Gothic"/>
      <family val="2"/>
    </font>
    <font>
      <b/>
      <sz val="9"/>
      <color indexed="81"/>
      <name val="Tahoma"/>
      <family val="2"/>
    </font>
    <font>
      <sz val="9"/>
      <color indexed="81"/>
      <name val="Tahoma"/>
      <family val="2"/>
    </font>
    <font>
      <sz val="9"/>
      <name val="Century Gothic"/>
      <family val="2"/>
    </font>
    <font>
      <b/>
      <sz val="11"/>
      <color theme="0"/>
      <name val="Century Gothic"/>
      <family val="2"/>
    </font>
    <font>
      <sz val="11"/>
      <color indexed="8"/>
      <name val="Trebuchet MS"/>
      <family val="2"/>
    </font>
    <font>
      <sz val="20"/>
      <color theme="1"/>
      <name val="Calibri"/>
      <family val="2"/>
      <scheme val="minor"/>
    </font>
    <font>
      <sz val="11"/>
      <color theme="1"/>
      <name val="Calibri"/>
      <family val="2"/>
    </font>
    <font>
      <sz val="11"/>
      <color rgb="FF000000"/>
      <name val="Bell MT"/>
      <family val="1"/>
      <charset val="1"/>
    </font>
    <font>
      <sz val="11"/>
      <color rgb="FF000000"/>
      <name val="Calibri"/>
      <family val="2"/>
      <charset val="1"/>
    </font>
    <font>
      <sz val="11"/>
      <color rgb="FFFF0000"/>
      <name val="Calibri"/>
      <family val="2"/>
      <charset val="1"/>
    </font>
    <font>
      <b/>
      <sz val="11"/>
      <color rgb="FF000000"/>
      <name val="Calibri"/>
      <family val="2"/>
      <charset val="1"/>
    </font>
    <font>
      <b/>
      <sz val="11"/>
      <color rgb="FF000000"/>
      <name val="Bell MT"/>
      <family val="1"/>
      <charset val="1"/>
    </font>
    <font>
      <b/>
      <sz val="9"/>
      <color theme="1"/>
      <name val="Calibri"/>
      <family val="2"/>
      <scheme val="minor"/>
    </font>
    <font>
      <b/>
      <sz val="9"/>
      <color indexed="8"/>
      <name val="Calibri"/>
      <family val="2"/>
    </font>
    <font>
      <b/>
      <sz val="8"/>
      <color theme="0"/>
      <name val="Century Gothic"/>
      <family val="2"/>
    </font>
    <font>
      <b/>
      <sz val="8"/>
      <color theme="1"/>
      <name val="Century Gothic"/>
      <family val="2"/>
    </font>
    <font>
      <b/>
      <sz val="9"/>
      <color theme="1"/>
      <name val="Century Gothic"/>
      <family val="2"/>
    </font>
    <font>
      <b/>
      <sz val="9"/>
      <name val="Century Gothic"/>
      <family val="2"/>
    </font>
    <font>
      <b/>
      <sz val="9"/>
      <color theme="0"/>
      <name val="Century Gothic"/>
      <family val="2"/>
    </font>
    <font>
      <sz val="5"/>
      <color theme="1"/>
      <name val="Century Gothic"/>
      <family val="2"/>
    </font>
    <font>
      <sz val="6"/>
      <color theme="1"/>
      <name val="Century Gothic"/>
      <family val="2"/>
    </font>
    <font>
      <b/>
      <sz val="5"/>
      <color theme="1"/>
      <name val="Century Gothic"/>
      <family val="2"/>
    </font>
    <font>
      <b/>
      <sz val="12"/>
      <color rgb="FF002060"/>
      <name val="Amasis MT Pro"/>
      <family val="1"/>
    </font>
    <font>
      <sz val="12"/>
      <color rgb="FF002060"/>
      <name val="Amasis MT Pro"/>
      <family val="1"/>
    </font>
    <font>
      <sz val="9"/>
      <color theme="0"/>
      <name val="Calibri"/>
      <family val="2"/>
      <scheme val="minor"/>
    </font>
    <font>
      <b/>
      <sz val="10"/>
      <color theme="0"/>
      <name val="Century Gothic"/>
      <family val="2"/>
    </font>
    <font>
      <b/>
      <sz val="24"/>
      <color rgb="FF003876"/>
      <name val="Amasis MT Pro Black"/>
      <family val="1"/>
    </font>
    <font>
      <sz val="8"/>
      <color rgb="FF002060"/>
      <name val="Amasis MT Pro"/>
      <family val="1"/>
    </font>
    <font>
      <b/>
      <sz val="8"/>
      <name val="Century Gothic"/>
      <family val="2"/>
    </font>
    <font>
      <b/>
      <sz val="21"/>
      <color rgb="FF003876"/>
      <name val="Amasis MT Pro Black"/>
      <family val="1"/>
    </font>
    <font>
      <sz val="12"/>
      <color rgb="FF002060"/>
      <name val="Century Gothic"/>
      <family val="2"/>
    </font>
    <font>
      <b/>
      <sz val="7"/>
      <name val="Century Gothic"/>
      <family val="2"/>
    </font>
    <font>
      <sz val="7"/>
      <name val="Century Gothic"/>
      <family val="2"/>
    </font>
    <font>
      <b/>
      <sz val="10"/>
      <name val="Century Gothic"/>
      <family val="2"/>
    </font>
    <font>
      <sz val="10"/>
      <name val="Century Gothic"/>
      <family val="2"/>
    </font>
    <font>
      <u/>
      <sz val="10"/>
      <name val="Century Gothic"/>
      <family val="2"/>
    </font>
    <font>
      <sz val="9"/>
      <name val="Calibri"/>
      <family val="2"/>
      <scheme val="minor"/>
    </font>
    <font>
      <i/>
      <sz val="10"/>
      <name val="Century Gothic"/>
      <family val="2"/>
    </font>
    <font>
      <sz val="8"/>
      <name val="Century Gothic"/>
      <family val="2"/>
    </font>
    <font>
      <sz val="8"/>
      <color theme="1" tint="4.9989318521683403E-2"/>
      <name val="Century Gothic"/>
      <family val="2"/>
    </font>
    <font>
      <b/>
      <sz val="8"/>
      <color rgb="FFFF0000"/>
      <name val="Century Gothic"/>
      <family val="2"/>
    </font>
    <font>
      <sz val="7"/>
      <color theme="1"/>
      <name val="Calibri"/>
      <family val="2"/>
      <scheme val="minor"/>
    </font>
    <font>
      <sz val="6"/>
      <name val="Century Gothic"/>
      <family val="2"/>
    </font>
    <font>
      <b/>
      <sz val="6"/>
      <name val="Century Gothic"/>
      <family val="2"/>
    </font>
    <font>
      <sz val="12"/>
      <color rgb="FF002060"/>
      <name val="Calibri"/>
      <family val="2"/>
      <scheme val="minor"/>
    </font>
    <font>
      <b/>
      <sz val="11"/>
      <color rgb="FF002060"/>
      <name val="Century Gothic"/>
      <family val="2"/>
    </font>
    <font>
      <sz val="11"/>
      <color rgb="FF002060"/>
      <name val="Century Gothic"/>
      <family val="2"/>
    </font>
    <font>
      <sz val="11"/>
      <color rgb="FF002060"/>
      <name val="Calibri"/>
      <family val="2"/>
      <scheme val="minor"/>
    </font>
    <font>
      <b/>
      <sz val="10"/>
      <color theme="1" tint="4.9989318521683403E-2"/>
      <name val="Century Gothic"/>
      <family val="2"/>
    </font>
    <font>
      <sz val="10"/>
      <color theme="1"/>
      <name val="Calibri"/>
      <family val="2"/>
      <scheme val="minor"/>
    </font>
    <font>
      <sz val="10"/>
      <color indexed="8"/>
      <name val="Century Gothic"/>
      <family val="2"/>
    </font>
    <font>
      <sz val="10"/>
      <color theme="1" tint="4.9989318521683403E-2"/>
      <name val="Century Gothic"/>
      <family val="2"/>
    </font>
    <font>
      <b/>
      <sz val="10"/>
      <color indexed="8"/>
      <name val="Century Gothic"/>
      <family val="2"/>
    </font>
    <font>
      <sz val="10"/>
      <color rgb="FFFF0000"/>
      <name val="Century Gothic"/>
      <family val="2"/>
    </font>
    <font>
      <b/>
      <sz val="10"/>
      <color rgb="FFFF0000"/>
      <name val="Century Gothic"/>
      <family val="2"/>
    </font>
    <font>
      <b/>
      <sz val="8"/>
      <color indexed="8"/>
      <name val="Calibri"/>
      <family val="2"/>
    </font>
    <font>
      <u/>
      <sz val="8"/>
      <color theme="1"/>
      <name val="Century Gothic"/>
      <family val="2"/>
    </font>
    <font>
      <sz val="10"/>
      <color rgb="FF002060"/>
      <name val="Century Gothic"/>
      <family val="2"/>
    </font>
    <font>
      <b/>
      <sz val="10"/>
      <color rgb="FF002060"/>
      <name val="Century Gothic"/>
      <family val="2"/>
    </font>
    <font>
      <b/>
      <sz val="9"/>
      <color theme="1" tint="4.9989318521683403E-2"/>
      <name val="Century Gothic"/>
      <family val="2"/>
    </font>
    <font>
      <sz val="9"/>
      <color theme="1" tint="4.9989318521683403E-2"/>
      <name val="Century Gothic"/>
      <family val="2"/>
    </font>
    <font>
      <sz val="9"/>
      <color rgb="FFFF0000"/>
      <name val="Century Gothic"/>
      <family val="2"/>
    </font>
    <font>
      <sz val="7"/>
      <color rgb="FFFF0000"/>
      <name val="Century Gothic"/>
      <family val="2"/>
    </font>
    <font>
      <b/>
      <sz val="8"/>
      <color rgb="FF000000"/>
      <name val="Century Gothic"/>
      <family val="2"/>
    </font>
    <font>
      <sz val="8"/>
      <color rgb="FFFF0000"/>
      <name val="Century Gothic"/>
      <family val="2"/>
    </font>
    <font>
      <sz val="10"/>
      <color rgb="FF002060"/>
      <name val="Calibri"/>
      <family val="2"/>
      <scheme val="minor"/>
    </font>
    <font>
      <sz val="8"/>
      <color rgb="FFFF0000"/>
      <name val="Calibri"/>
      <family val="2"/>
      <scheme val="minor"/>
    </font>
    <font>
      <b/>
      <sz val="9"/>
      <color rgb="FFFF0000"/>
      <name val="Century Gothic"/>
      <family val="2"/>
    </font>
    <font>
      <b/>
      <sz val="10"/>
      <color rgb="FF002060"/>
      <name val="Cambria"/>
      <family val="1"/>
    </font>
    <font>
      <b/>
      <sz val="10"/>
      <color rgb="FF002060"/>
      <name val="Calibri"/>
      <family val="2"/>
      <scheme val="minor"/>
    </font>
    <font>
      <sz val="10"/>
      <color rgb="FF002060"/>
      <name val="Cambria"/>
      <family val="1"/>
    </font>
    <font>
      <b/>
      <sz val="10"/>
      <color indexed="56"/>
      <name val="Century Gothic"/>
      <family val="2"/>
    </font>
    <font>
      <b/>
      <sz val="7"/>
      <color theme="0"/>
      <name val="Century Gothic"/>
      <family val="2"/>
    </font>
    <font>
      <sz val="8"/>
      <color rgb="FF000000"/>
      <name val="Century Gothic"/>
      <family val="2"/>
    </font>
    <font>
      <sz val="9"/>
      <color rgb="FF000000"/>
      <name val="Century Gothic"/>
      <family val="2"/>
    </font>
    <font>
      <i/>
      <sz val="8"/>
      <color theme="1"/>
      <name val="Century Gothic"/>
      <family val="2"/>
    </font>
    <font>
      <b/>
      <sz val="9"/>
      <color rgb="FF000000"/>
      <name val="Century Gothic"/>
      <family val="2"/>
    </font>
    <font>
      <sz val="7"/>
      <color rgb="FF000000"/>
      <name val="Century Gothic"/>
      <family val="2"/>
    </font>
    <font>
      <b/>
      <sz val="7"/>
      <color rgb="FF000000"/>
      <name val="Century Gothic"/>
      <family val="2"/>
    </font>
    <font>
      <b/>
      <sz val="7"/>
      <color rgb="FFFF0000"/>
      <name val="Century Gothic"/>
      <family val="2"/>
    </font>
    <font>
      <b/>
      <sz val="7"/>
      <color rgb="FFC9211E"/>
      <name val="Century Gothic"/>
      <family val="2"/>
    </font>
    <font>
      <sz val="7"/>
      <color rgb="FFC9211E"/>
      <name val="Century Gothic"/>
      <family val="2"/>
    </font>
    <font>
      <b/>
      <sz val="8"/>
      <color rgb="FFC9211E"/>
      <name val="Century Gothic"/>
      <family val="2"/>
    </font>
    <font>
      <sz val="16"/>
      <color rgb="FF002060"/>
      <name val="Calibri"/>
      <family val="2"/>
      <scheme val="minor"/>
    </font>
    <font>
      <sz val="16"/>
      <color rgb="FF002060"/>
      <name val="Trebuchet MS"/>
      <family val="2"/>
    </font>
    <font>
      <b/>
      <sz val="12"/>
      <color rgb="FF002060"/>
      <name val="Times New Roman"/>
      <family val="1"/>
    </font>
    <font>
      <b/>
      <sz val="16"/>
      <color rgb="FF002060"/>
      <name val="Times New Roman"/>
      <family val="1"/>
    </font>
    <font>
      <b/>
      <sz val="16"/>
      <color rgb="FF002060"/>
      <name val="Calibri"/>
      <family val="2"/>
      <scheme val="minor"/>
    </font>
    <font>
      <b/>
      <sz val="10"/>
      <color theme="8" tint="0.39997558519241921"/>
      <name val="Century Gothic"/>
      <family val="2"/>
    </font>
    <font>
      <sz val="10"/>
      <color theme="8" tint="0.39997558519241921"/>
      <name val="Century Gothic"/>
      <family val="2"/>
    </font>
    <font>
      <b/>
      <sz val="10"/>
      <color rgb="FFFFFF99"/>
      <name val="Century Gothic"/>
      <family val="2"/>
    </font>
    <font>
      <b/>
      <sz val="9"/>
      <color indexed="8"/>
      <name val="Century Gothic"/>
      <family val="2"/>
    </font>
    <font>
      <sz val="9"/>
      <color indexed="8"/>
      <name val="Century Gothic"/>
      <family val="2"/>
    </font>
    <font>
      <strike/>
      <sz val="9"/>
      <color indexed="60"/>
      <name val="Century Gothic"/>
      <family val="2"/>
    </font>
    <font>
      <sz val="10"/>
      <color rgb="FF002060"/>
      <name val="Century Gothic"/>
      <family val="1"/>
    </font>
    <font>
      <sz val="9"/>
      <color theme="1"/>
      <name val="Century Gothic"/>
      <family val="1"/>
    </font>
    <font>
      <sz val="14"/>
      <color rgb="FF002060"/>
      <name val="Century Gothic"/>
      <family val="2"/>
    </font>
    <font>
      <b/>
      <sz val="10"/>
      <color rgb="FF0070C0"/>
      <name val="Century Gothic"/>
      <family val="2"/>
    </font>
    <font>
      <b/>
      <sz val="10"/>
      <name val="Calibri"/>
      <family val="2"/>
      <scheme val="minor"/>
    </font>
    <font>
      <sz val="10"/>
      <name val="Calibri"/>
      <family val="2"/>
      <scheme val="minor"/>
    </font>
    <font>
      <sz val="16"/>
      <color rgb="FF002060"/>
      <name val="Century Gothic"/>
      <family val="2"/>
    </font>
    <font>
      <b/>
      <sz val="14"/>
      <color rgb="FF002060"/>
      <name val="Century Gothic"/>
      <family val="2"/>
    </font>
    <font>
      <sz val="14"/>
      <color rgb="FF002060"/>
      <name val="Calibri"/>
      <family val="2"/>
      <scheme val="minor"/>
    </font>
    <font>
      <b/>
      <sz val="12"/>
      <color rgb="FF002060"/>
      <name val="Calibri"/>
      <family val="2"/>
      <scheme val="minor"/>
    </font>
    <font>
      <sz val="9"/>
      <color rgb="FFFF0000"/>
      <name val="Calibri"/>
      <family val="2"/>
      <scheme val="minor"/>
    </font>
    <font>
      <b/>
      <sz val="7"/>
      <color indexed="8"/>
      <name val="Century Gothic"/>
      <family val="2"/>
    </font>
    <font>
      <sz val="7"/>
      <color theme="1"/>
      <name val="Century Gothic"/>
      <family val="2"/>
    </font>
    <font>
      <sz val="7"/>
      <color indexed="8"/>
      <name val="Century Gothic"/>
      <family val="2"/>
    </font>
    <font>
      <sz val="7"/>
      <color theme="1" tint="4.9989318521683403E-2"/>
      <name val="Century Gothic"/>
      <family val="2"/>
    </font>
    <font>
      <b/>
      <sz val="24"/>
      <color rgb="FF002060"/>
      <name val="Amasis MT Pro Black"/>
      <family val="1"/>
    </font>
    <font>
      <b/>
      <sz val="16"/>
      <color theme="0"/>
      <name val="Calibri"/>
      <family val="2"/>
      <scheme val="minor"/>
    </font>
    <font>
      <sz val="9"/>
      <color theme="0"/>
      <name val="Century Gothic"/>
      <family val="2"/>
    </font>
    <font>
      <b/>
      <sz val="26"/>
      <color rgb="FF002060"/>
      <name val="Amasis MT Pro"/>
      <family val="1"/>
    </font>
    <font>
      <b/>
      <sz val="22"/>
      <color rgb="FF002060"/>
      <name val="Amasis MT Pro"/>
      <family val="1"/>
    </font>
    <font>
      <b/>
      <sz val="12"/>
      <color rgb="FF002060"/>
      <name val="Amasis MT Pro Black"/>
      <family val="1"/>
    </font>
    <font>
      <sz val="9"/>
      <color indexed="8"/>
      <name val="Calibri"/>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BBE2E7"/>
        <bgColor indexed="64"/>
      </patternFill>
    </fill>
    <fill>
      <patternFill patternType="solid">
        <fgColor theme="0" tint="-0.249977111117893"/>
        <bgColor indexed="64"/>
      </patternFill>
    </fill>
    <fill>
      <patternFill patternType="solid">
        <fgColor theme="0"/>
        <bgColor rgb="FFFFFFFF"/>
      </patternFill>
    </fill>
    <fill>
      <patternFill patternType="solid">
        <fgColor rgb="FFFFFFFF"/>
        <bgColor rgb="FFFFFFFF"/>
      </patternFill>
    </fill>
    <fill>
      <patternFill patternType="solid">
        <fgColor theme="0"/>
        <bgColor rgb="FFFFFFCC"/>
      </patternFill>
    </fill>
    <fill>
      <patternFill patternType="solid">
        <fgColor theme="0"/>
        <bgColor rgb="FFC2D69B"/>
      </patternFill>
    </fill>
    <fill>
      <patternFill patternType="solid">
        <fgColor theme="0" tint="-4.9989318521683403E-2"/>
        <bgColor rgb="FFC2D69B"/>
      </patternFill>
    </fill>
    <fill>
      <patternFill patternType="solid">
        <fgColor theme="0" tint="-0.249977111117893"/>
        <bgColor rgb="FFFFFFFF"/>
      </patternFill>
    </fill>
    <fill>
      <patternFill patternType="solid">
        <fgColor theme="4" tint="0.59999389629810485"/>
        <bgColor indexed="65"/>
      </patternFill>
    </fill>
    <fill>
      <patternFill patternType="solid">
        <fgColor theme="0" tint="-0.14999847407452621"/>
        <bgColor indexed="64"/>
      </patternFill>
    </fill>
    <fill>
      <patternFill patternType="solid">
        <fgColor rgb="FFFFFFFF"/>
        <bgColor indexed="64"/>
      </patternFill>
    </fill>
    <fill>
      <patternFill patternType="solid">
        <fgColor rgb="FFFF0000"/>
        <bgColor indexed="64"/>
      </patternFill>
    </fill>
    <fill>
      <patternFill patternType="solid">
        <fgColor rgb="FFBF8F00"/>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0"/>
        <bgColor rgb="FF000000"/>
      </patternFill>
    </fill>
    <fill>
      <patternFill patternType="solid">
        <fgColor rgb="FFFFFFFF"/>
        <bgColor rgb="FF000000"/>
      </patternFill>
    </fill>
    <fill>
      <patternFill patternType="solid">
        <fgColor theme="0" tint="-0.249977111117893"/>
        <bgColor rgb="FF000000"/>
      </patternFill>
    </fill>
    <fill>
      <patternFill patternType="solid">
        <fgColor theme="8" tint="0.79998168889431442"/>
        <bgColor indexed="64"/>
      </patternFill>
    </fill>
    <fill>
      <patternFill patternType="solid">
        <fgColor theme="0"/>
        <bgColor rgb="FFFFFF00"/>
      </patternFill>
    </fill>
    <fill>
      <patternFill patternType="solid">
        <fgColor rgb="FFFFFFFF"/>
        <bgColor rgb="FFF2F2F2"/>
      </patternFill>
    </fill>
    <fill>
      <patternFill patternType="solid">
        <fgColor theme="0"/>
        <bgColor rgb="FFA9D18E"/>
      </patternFill>
    </fill>
    <fill>
      <patternFill patternType="solid">
        <fgColor theme="0"/>
        <bgColor rgb="FFF2F2F2"/>
      </patternFill>
    </fill>
    <fill>
      <patternFill patternType="solid">
        <fgColor theme="0" tint="-0.249977111117893"/>
        <bgColor rgb="FFA9D18E"/>
      </patternFill>
    </fill>
    <fill>
      <patternFill patternType="solid">
        <fgColor theme="0" tint="-0.249977111117893"/>
        <bgColor rgb="FFF2F2F2"/>
      </patternFill>
    </fill>
    <fill>
      <patternFill patternType="solid">
        <fgColor theme="0" tint="-0.249977111117893"/>
        <bgColor rgb="FFFFFF00"/>
      </patternFill>
    </fill>
    <fill>
      <patternFill patternType="solid">
        <fgColor theme="3" tint="-0.249977111117893"/>
        <bgColor indexed="64"/>
      </patternFill>
    </fill>
    <fill>
      <patternFill patternType="solid">
        <fgColor theme="8" tint="0.79998168889431442"/>
        <bgColor rgb="FFBDD7EE"/>
      </patternFill>
    </fill>
    <fill>
      <patternFill patternType="solid">
        <fgColor rgb="FF002060"/>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9"/>
      </left>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thin">
        <color theme="0"/>
      </left>
      <right style="thin">
        <color theme="0"/>
      </right>
      <top style="thin">
        <color theme="0"/>
      </top>
      <bottom/>
      <diagonal/>
    </border>
    <border>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right style="medium">
        <color theme="1"/>
      </right>
      <top style="medium">
        <color theme="1"/>
      </top>
      <bottom/>
      <diagonal/>
    </border>
    <border>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thin">
        <color auto="1"/>
      </right>
      <top/>
      <bottom/>
      <diagonal/>
    </border>
    <border>
      <left/>
      <right/>
      <top style="medium">
        <color theme="1"/>
      </top>
      <bottom/>
      <diagonal/>
    </border>
    <border>
      <left style="thin">
        <color indexed="64"/>
      </left>
      <right/>
      <top style="thin">
        <color rgb="FF000000"/>
      </top>
      <bottom/>
      <diagonal/>
    </border>
    <border>
      <left style="thin">
        <color auto="1"/>
      </left>
      <right style="medium">
        <color theme="1"/>
      </right>
      <top style="thin">
        <color auto="1"/>
      </top>
      <bottom/>
      <diagonal/>
    </border>
    <border>
      <left style="thin">
        <color auto="1"/>
      </left>
      <right style="medium">
        <color theme="1"/>
      </right>
      <top/>
      <bottom style="thin">
        <color auto="1"/>
      </bottom>
      <diagonal/>
    </border>
    <border>
      <left style="thin">
        <color theme="1"/>
      </left>
      <right/>
      <top style="medium">
        <color theme="1"/>
      </top>
      <bottom style="medium">
        <color theme="1"/>
      </bottom>
      <diagonal/>
    </border>
    <border>
      <left style="thin">
        <color theme="0"/>
      </left>
      <right/>
      <top style="thin">
        <color theme="0"/>
      </top>
      <bottom style="medium">
        <color theme="1"/>
      </bottom>
      <diagonal/>
    </border>
    <border>
      <left/>
      <right style="thin">
        <color theme="0"/>
      </right>
      <top style="thin">
        <color theme="0"/>
      </top>
      <bottom style="medium">
        <color theme="1"/>
      </bottom>
      <diagonal/>
    </border>
    <border>
      <left/>
      <right/>
      <top style="thin">
        <color theme="1"/>
      </top>
      <bottom/>
      <diagonal/>
    </border>
    <border>
      <left/>
      <right style="thin">
        <color theme="1"/>
      </right>
      <top style="thin">
        <color theme="1"/>
      </top>
      <bottom/>
      <diagonal/>
    </border>
    <border>
      <left/>
      <right/>
      <top/>
      <bottom style="medium">
        <color theme="1"/>
      </bottom>
      <diagonal/>
    </border>
    <border>
      <left style="thin">
        <color theme="0"/>
      </left>
      <right/>
      <top style="thin">
        <color theme="0"/>
      </top>
      <bottom/>
      <diagonal/>
    </border>
    <border>
      <left/>
      <right style="thin">
        <color theme="0"/>
      </right>
      <top style="thin">
        <color theme="0"/>
      </top>
      <bottom/>
      <diagonal/>
    </border>
    <border>
      <left style="medium">
        <color indexed="64"/>
      </left>
      <right style="medium">
        <color indexed="64"/>
      </right>
      <top style="medium">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auto="1"/>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auto="1"/>
      </right>
      <top style="thin">
        <color theme="0"/>
      </top>
      <bottom/>
      <diagonal/>
    </border>
    <border>
      <left style="thin">
        <color theme="0"/>
      </left>
      <right/>
      <top style="thin">
        <color theme="0"/>
      </top>
      <bottom style="thin">
        <color theme="1"/>
      </bottom>
      <diagonal/>
    </border>
    <border>
      <left/>
      <right style="thin">
        <color theme="0"/>
      </right>
      <top style="thin">
        <color theme="0"/>
      </top>
      <bottom style="thin">
        <color theme="1"/>
      </bottom>
      <diagonal/>
    </border>
    <border>
      <left style="medium">
        <color indexed="64"/>
      </left>
      <right style="medium">
        <color indexed="64"/>
      </right>
      <top style="thin">
        <color auto="1"/>
      </top>
      <bottom/>
      <diagonal/>
    </border>
    <border>
      <left style="thin">
        <color theme="1"/>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0"/>
      </top>
      <bottom style="thin">
        <color theme="0"/>
      </bottom>
      <diagonal/>
    </border>
  </borders>
  <cellStyleXfs count="13">
    <xf numFmtId="0" fontId="0" fillId="0" borderId="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1" fillId="0" borderId="0"/>
    <xf numFmtId="0" fontId="2" fillId="0" borderId="0"/>
    <xf numFmtId="0" fontId="18" fillId="0" borderId="0" applyNumberForma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166" fontId="2" fillId="0" borderId="0" applyFont="0" applyFill="0" applyBorder="0" applyAlignment="0" applyProtection="0"/>
  </cellStyleXfs>
  <cellXfs count="2171">
    <xf numFmtId="0" fontId="0" fillId="0" borderId="0" xfId="0"/>
    <xf numFmtId="0" fontId="0" fillId="0" borderId="1" xfId="0" applyBorder="1"/>
    <xf numFmtId="3" fontId="0" fillId="0" borderId="0" xfId="0" applyNumberFormat="1"/>
    <xf numFmtId="43" fontId="0" fillId="0" borderId="0" xfId="0" applyNumberFormat="1"/>
    <xf numFmtId="43" fontId="0" fillId="0" borderId="0" xfId="2" applyFont="1"/>
    <xf numFmtId="0" fontId="7" fillId="5"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2" borderId="0" xfId="0" applyFill="1"/>
    <xf numFmtId="0" fontId="0" fillId="0" borderId="0" xfId="0" applyAlignment="1">
      <alignment vertical="top"/>
    </xf>
    <xf numFmtId="3" fontId="10" fillId="0" borderId="0" xfId="0" applyNumberFormat="1" applyFont="1" applyAlignment="1">
      <alignment horizontal="center" vertical="center" wrapText="1"/>
    </xf>
    <xf numFmtId="3" fontId="11" fillId="0" borderId="0" xfId="0" applyNumberFormat="1" applyFont="1" applyAlignment="1">
      <alignment horizontal="center" vertical="center" wrapText="1"/>
    </xf>
    <xf numFmtId="0" fontId="0" fillId="2" borderId="1" xfId="0" applyFill="1" applyBorder="1"/>
    <xf numFmtId="0" fontId="12" fillId="0" borderId="0" xfId="0" applyFont="1" applyAlignment="1">
      <alignment wrapText="1"/>
    </xf>
    <xf numFmtId="0" fontId="5" fillId="0" borderId="0" xfId="0" applyFont="1" applyAlignment="1">
      <alignment wrapText="1"/>
    </xf>
    <xf numFmtId="0" fontId="5" fillId="0" borderId="0" xfId="0" applyFont="1" applyAlignment="1">
      <alignment horizontal="center" vertical="center" wrapText="1"/>
    </xf>
    <xf numFmtId="0" fontId="14" fillId="0" borderId="0" xfId="0" applyFont="1" applyAlignment="1">
      <alignment horizontal="center" wrapText="1"/>
    </xf>
    <xf numFmtId="44" fontId="15" fillId="0" borderId="0" xfId="0" applyNumberFormat="1" applyFont="1" applyAlignment="1">
      <alignment horizontal="center" wrapText="1"/>
    </xf>
    <xf numFmtId="0" fontId="16" fillId="0" borderId="0" xfId="0" applyFont="1" applyAlignment="1">
      <alignment wrapText="1"/>
    </xf>
    <xf numFmtId="0" fontId="15" fillId="0" borderId="0" xfId="0" applyFont="1"/>
    <xf numFmtId="0" fontId="16" fillId="0" borderId="0" xfId="0" applyFont="1"/>
    <xf numFmtId="0" fontId="12" fillId="0" borderId="0" xfId="0" applyFont="1"/>
    <xf numFmtId="0" fontId="17" fillId="0" borderId="0" xfId="0" applyFont="1"/>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0" fontId="5" fillId="2" borderId="0" xfId="0" applyFont="1" applyFill="1" applyAlignment="1">
      <alignment wrapText="1"/>
    </xf>
    <xf numFmtId="0" fontId="0" fillId="2" borderId="0" xfId="0" applyFill="1" applyAlignment="1">
      <alignment wrapText="1"/>
    </xf>
    <xf numFmtId="0" fontId="0" fillId="0" borderId="0" xfId="0" applyAlignment="1">
      <alignment wrapText="1"/>
    </xf>
    <xf numFmtId="44" fontId="5" fillId="0" borderId="0" xfId="0" applyNumberFormat="1" applyFont="1" applyAlignment="1">
      <alignment wrapText="1"/>
    </xf>
    <xf numFmtId="0" fontId="15" fillId="0" borderId="0" xfId="0" applyFont="1" applyAlignment="1">
      <alignment horizontal="center"/>
    </xf>
    <xf numFmtId="0" fontId="15" fillId="0" borderId="0" xfId="0" applyFont="1" applyAlignment="1">
      <alignment horizontal="center" wrapText="1"/>
    </xf>
    <xf numFmtId="0" fontId="16" fillId="0" borderId="0" xfId="0" applyFont="1" applyAlignment="1">
      <alignment horizontal="center" vertical="center"/>
    </xf>
    <xf numFmtId="0" fontId="21" fillId="2" borderId="1" xfId="0" applyFont="1" applyFill="1" applyBorder="1" applyAlignment="1">
      <alignment horizontal="left" vertical="center" wrapText="1"/>
    </xf>
    <xf numFmtId="0" fontId="21" fillId="5" borderId="1" xfId="0" applyFont="1" applyFill="1" applyBorder="1" applyAlignment="1">
      <alignment horizontal="left" vertical="center" wrapText="1"/>
    </xf>
    <xf numFmtId="43" fontId="26" fillId="0" borderId="1" xfId="2" applyFont="1" applyBorder="1"/>
    <xf numFmtId="0" fontId="5" fillId="0" borderId="0" xfId="0" applyFont="1"/>
    <xf numFmtId="0" fontId="16" fillId="2" borderId="0" xfId="0" applyFont="1" applyFill="1"/>
    <xf numFmtId="0" fontId="15" fillId="2" borderId="0" xfId="0" applyFont="1" applyFill="1"/>
    <xf numFmtId="0" fontId="23" fillId="2" borderId="1" xfId="0" applyFont="1" applyFill="1" applyBorder="1" applyAlignment="1">
      <alignment vertical="center" wrapText="1"/>
    </xf>
    <xf numFmtId="0" fontId="23" fillId="2" borderId="1" xfId="0" applyFont="1" applyFill="1" applyBorder="1" applyAlignment="1">
      <alignment horizontal="left" vertical="center" wrapText="1"/>
    </xf>
    <xf numFmtId="0" fontId="21" fillId="0" borderId="1" xfId="0" applyFont="1" applyBorder="1" applyAlignment="1">
      <alignment vertical="center" wrapText="1"/>
    </xf>
    <xf numFmtId="0" fontId="30" fillId="2" borderId="1" xfId="0" applyFont="1" applyFill="1" applyBorder="1" applyAlignment="1">
      <alignment vertical="center" wrapText="1"/>
    </xf>
    <xf numFmtId="0" fontId="21" fillId="2" borderId="1" xfId="0" applyFont="1" applyFill="1" applyBorder="1" applyAlignment="1">
      <alignment vertical="center" wrapText="1"/>
    </xf>
    <xf numFmtId="0" fontId="26" fillId="2" borderId="1" xfId="0" applyFont="1" applyFill="1" applyBorder="1" applyAlignment="1">
      <alignment wrapText="1"/>
    </xf>
    <xf numFmtId="0" fontId="0" fillId="3" borderId="0" xfId="0" applyFill="1"/>
    <xf numFmtId="0" fontId="26" fillId="0" borderId="1" xfId="0" applyFont="1" applyBorder="1" applyAlignment="1">
      <alignment wrapText="1"/>
    </xf>
    <xf numFmtId="0" fontId="20" fillId="0" borderId="0" xfId="0" applyFont="1" applyAlignment="1">
      <alignment horizontal="center" wrapText="1"/>
    </xf>
    <xf numFmtId="0" fontId="23" fillId="0" borderId="1" xfId="0" applyFont="1" applyBorder="1" applyAlignment="1">
      <alignment horizontal="left" vertical="center" wrapText="1"/>
    </xf>
    <xf numFmtId="0" fontId="0" fillId="0" borderId="0" xfId="0" applyAlignment="1">
      <alignment horizontal="center"/>
    </xf>
    <xf numFmtId="0" fontId="32" fillId="2" borderId="1" xfId="0" applyFont="1" applyFill="1" applyBorder="1" applyAlignment="1">
      <alignment vertical="top" wrapText="1"/>
    </xf>
    <xf numFmtId="43" fontId="32" fillId="2" borderId="1" xfId="3" applyFont="1" applyFill="1" applyBorder="1" applyAlignment="1">
      <alignment horizontal="center" vertical="center" wrapText="1"/>
    </xf>
    <xf numFmtId="43" fontId="32" fillId="2" borderId="1" xfId="3" applyFont="1" applyFill="1" applyBorder="1" applyAlignment="1">
      <alignment horizontal="right" vertical="center" wrapText="1"/>
    </xf>
    <xf numFmtId="4" fontId="32" fillId="0" borderId="1" xfId="3" applyNumberFormat="1" applyFont="1" applyFill="1" applyBorder="1" applyAlignment="1">
      <alignment horizontal="center" vertical="center" wrapText="1"/>
    </xf>
    <xf numFmtId="0" fontId="26" fillId="0" borderId="1" xfId="0" applyFont="1" applyBorder="1" applyAlignment="1">
      <alignment vertical="center" wrapText="1"/>
    </xf>
    <xf numFmtId="0" fontId="32" fillId="2" borderId="1" xfId="0" applyFont="1" applyFill="1" applyBorder="1" applyAlignment="1">
      <alignment vertical="center" wrapText="1"/>
    </xf>
    <xf numFmtId="4" fontId="32" fillId="2" borderId="1" xfId="3" applyNumberFormat="1" applyFont="1" applyFill="1" applyBorder="1" applyAlignment="1">
      <alignment horizontal="center" vertical="center" wrapText="1"/>
    </xf>
    <xf numFmtId="43" fontId="26" fillId="0" borderId="1" xfId="3" applyFont="1" applyFill="1" applyBorder="1" applyAlignment="1">
      <alignment horizontal="right" vertical="center" wrapText="1"/>
    </xf>
    <xf numFmtId="4" fontId="26" fillId="0" borderId="1" xfId="0" applyNumberFormat="1" applyFont="1" applyBorder="1" applyAlignment="1">
      <alignment horizontal="center" vertical="center" wrapText="1"/>
    </xf>
    <xf numFmtId="4" fontId="21" fillId="0" borderId="1" xfId="0" applyNumberFormat="1" applyFont="1" applyBorder="1" applyAlignment="1">
      <alignment horizontal="center" vertical="center" wrapText="1"/>
    </xf>
    <xf numFmtId="4" fontId="26" fillId="2" borderId="1" xfId="11" applyNumberFormat="1" applyFont="1" applyFill="1" applyBorder="1" applyAlignment="1">
      <alignment horizontal="center" vertical="center" wrapText="1"/>
    </xf>
    <xf numFmtId="43" fontId="33" fillId="2" borderId="1" xfId="0" applyNumberFormat="1" applyFont="1" applyFill="1" applyBorder="1" applyAlignment="1">
      <alignment horizontal="right" vertical="center" wrapText="1"/>
    </xf>
    <xf numFmtId="3" fontId="26" fillId="0" borderId="1" xfId="0" applyNumberFormat="1" applyFont="1" applyBorder="1" applyAlignment="1">
      <alignment horizontal="center" wrapText="1"/>
    </xf>
    <xf numFmtId="0" fontId="23" fillId="0" borderId="15" xfId="0" applyFont="1" applyBorder="1" applyAlignment="1">
      <alignment vertical="center" wrapText="1"/>
    </xf>
    <xf numFmtId="0" fontId="32" fillId="0" borderId="1" xfId="0" applyFont="1" applyBorder="1" applyAlignment="1">
      <alignment vertical="top" wrapText="1"/>
    </xf>
    <xf numFmtId="0" fontId="26" fillId="0" borderId="1" xfId="0" applyFont="1" applyBorder="1" applyAlignment="1">
      <alignment horizontal="center" vertical="center" wrapText="1"/>
    </xf>
    <xf numFmtId="43" fontId="0" fillId="2" borderId="1" xfId="2" applyFont="1" applyFill="1" applyBorder="1"/>
    <xf numFmtId="169" fontId="21" fillId="2" borderId="1" xfId="2" applyNumberFormat="1" applyFont="1" applyFill="1" applyBorder="1" applyAlignment="1">
      <alignment vertical="center" wrapText="1"/>
    </xf>
    <xf numFmtId="164" fontId="23" fillId="2" borderId="1" xfId="2" applyNumberFormat="1" applyFont="1" applyFill="1" applyBorder="1" applyAlignment="1">
      <alignment vertical="center" wrapText="1"/>
    </xf>
    <xf numFmtId="0" fontId="23" fillId="0" borderId="1" xfId="0" applyFont="1" applyBorder="1" applyAlignment="1">
      <alignment vertical="center" wrapText="1"/>
    </xf>
    <xf numFmtId="4" fontId="26" fillId="2" borderId="1" xfId="0" applyNumberFormat="1" applyFont="1" applyFill="1" applyBorder="1" applyAlignment="1">
      <alignment horizontal="center" vertical="center" wrapText="1"/>
    </xf>
    <xf numFmtId="3" fontId="26" fillId="2" borderId="1" xfId="0" applyNumberFormat="1" applyFont="1" applyFill="1" applyBorder="1" applyAlignment="1">
      <alignment horizontal="right" vertical="center" wrapText="1"/>
    </xf>
    <xf numFmtId="0" fontId="33" fillId="2" borderId="1" xfId="0" applyFont="1" applyFill="1" applyBorder="1" applyAlignment="1">
      <alignment horizontal="center" vertical="center" wrapText="1"/>
    </xf>
    <xf numFmtId="43" fontId="33" fillId="0" borderId="1" xfId="3" applyFont="1" applyFill="1" applyBorder="1" applyAlignment="1">
      <alignment horizontal="center" vertical="center" wrapText="1"/>
    </xf>
    <xf numFmtId="0" fontId="21" fillId="0" borderId="1" xfId="0" applyFont="1" applyBorder="1" applyAlignment="1">
      <alignment horizontal="left" vertical="center" wrapText="1"/>
    </xf>
    <xf numFmtId="0" fontId="23" fillId="0" borderId="0" xfId="0" applyFont="1" applyAlignment="1">
      <alignment horizontal="left" vertical="center" wrapText="1"/>
    </xf>
    <xf numFmtId="0" fontId="32" fillId="0" borderId="5" xfId="0" applyFont="1" applyBorder="1" applyAlignment="1">
      <alignment horizontal="left" vertical="center" wrapText="1"/>
    </xf>
    <xf numFmtId="0" fontId="23" fillId="0" borderId="3" xfId="0" applyFont="1" applyBorder="1" applyAlignment="1">
      <alignment horizontal="left" vertical="center" wrapText="1"/>
    </xf>
    <xf numFmtId="0" fontId="34" fillId="0" borderId="0" xfId="0" applyFont="1" applyAlignment="1">
      <alignment wrapText="1"/>
    </xf>
    <xf numFmtId="0" fontId="26" fillId="0" borderId="0" xfId="0" applyFont="1"/>
    <xf numFmtId="0" fontId="35" fillId="0" borderId="0" xfId="0" applyFont="1" applyAlignment="1">
      <alignment wrapText="1"/>
    </xf>
    <xf numFmtId="0" fontId="34" fillId="0" borderId="0" xfId="0" applyFont="1"/>
    <xf numFmtId="0" fontId="35" fillId="0" borderId="0" xfId="0" applyFont="1"/>
    <xf numFmtId="0" fontId="0" fillId="16" borderId="0" xfId="0" applyFill="1"/>
    <xf numFmtId="0" fontId="26" fillId="0" borderId="3" xfId="0" applyFont="1" applyBorder="1" applyAlignment="1">
      <alignment horizontal="center" vertical="center"/>
    </xf>
    <xf numFmtId="0" fontId="28" fillId="0" borderId="0" xfId="0" applyFont="1"/>
    <xf numFmtId="0" fontId="28" fillId="3" borderId="0" xfId="0" applyFont="1" applyFill="1"/>
    <xf numFmtId="0" fontId="0" fillId="17" borderId="0" xfId="0" applyFill="1"/>
    <xf numFmtId="0" fontId="28" fillId="17" borderId="0" xfId="0" applyFont="1" applyFill="1"/>
    <xf numFmtId="0" fontId="31" fillId="0" borderId="0" xfId="0" applyFont="1"/>
    <xf numFmtId="0" fontId="31" fillId="16" borderId="0" xfId="0" applyFont="1" applyFill="1"/>
    <xf numFmtId="0" fontId="26" fillId="0" borderId="1" xfId="0" applyFont="1" applyBorder="1" applyAlignment="1">
      <alignment horizontal="center" vertical="center"/>
    </xf>
    <xf numFmtId="0" fontId="26" fillId="0" borderId="1" xfId="0" applyFont="1" applyBorder="1"/>
    <xf numFmtId="4" fontId="26" fillId="0" borderId="1" xfId="0" applyNumberFormat="1" applyFont="1" applyBorder="1" applyAlignment="1">
      <alignment horizontal="right" vertical="center"/>
    </xf>
    <xf numFmtId="0" fontId="26" fillId="2" borderId="1" xfId="0" applyFont="1" applyFill="1" applyBorder="1" applyAlignment="1">
      <alignment horizontal="center" vertical="center"/>
    </xf>
    <xf numFmtId="0" fontId="0" fillId="15" borderId="0" xfId="0" applyFill="1"/>
    <xf numFmtId="0" fontId="26" fillId="0" borderId="0" xfId="0" applyFont="1" applyAlignment="1">
      <alignment horizontal="center" vertical="center"/>
    </xf>
    <xf numFmtId="0" fontId="0" fillId="18" borderId="0" xfId="0" applyFill="1"/>
    <xf numFmtId="0" fontId="23" fillId="0" borderId="5" xfId="0" applyFont="1" applyBorder="1" applyAlignment="1">
      <alignment horizontal="left" vertical="center" wrapText="1"/>
    </xf>
    <xf numFmtId="0" fontId="0" fillId="19" borderId="0" xfId="0" applyFill="1"/>
    <xf numFmtId="0" fontId="0" fillId="0" borderId="0" xfId="0" applyAlignment="1">
      <alignment horizontal="left"/>
    </xf>
    <xf numFmtId="0" fontId="27" fillId="0" borderId="0" xfId="0" applyFont="1"/>
    <xf numFmtId="0" fontId="6" fillId="0" borderId="0" xfId="0" applyFont="1"/>
    <xf numFmtId="43" fontId="23" fillId="2" borderId="1" xfId="3" applyFont="1" applyFill="1" applyBorder="1" applyAlignment="1">
      <alignment horizontal="center" vertical="center"/>
    </xf>
    <xf numFmtId="43" fontId="23" fillId="2" borderId="1" xfId="3" applyFont="1" applyFill="1" applyBorder="1" applyAlignment="1">
      <alignment horizontal="center" vertical="center" wrapText="1"/>
    </xf>
    <xf numFmtId="43" fontId="23" fillId="2" borderId="5" xfId="3" applyFont="1" applyFill="1" applyBorder="1" applyAlignment="1">
      <alignment horizontal="center" vertical="center"/>
    </xf>
    <xf numFmtId="0" fontId="23" fillId="0" borderId="3" xfId="0" applyFont="1" applyBorder="1" applyAlignment="1">
      <alignment horizontal="center" vertical="center" wrapText="1"/>
    </xf>
    <xf numFmtId="43" fontId="30" fillId="2" borderId="1" xfId="0" applyNumberFormat="1" applyFont="1" applyFill="1" applyBorder="1" applyAlignment="1">
      <alignment horizontal="center" vertical="center"/>
    </xf>
    <xf numFmtId="0" fontId="36" fillId="0" borderId="3" xfId="0" applyFont="1" applyBorder="1" applyAlignment="1">
      <alignment horizontal="center" vertical="center" wrapText="1"/>
    </xf>
    <xf numFmtId="0" fontId="0" fillId="4" borderId="0" xfId="0" applyFill="1"/>
    <xf numFmtId="43" fontId="3" fillId="0" borderId="0" xfId="0" applyNumberFormat="1" applyFont="1"/>
    <xf numFmtId="0" fontId="37"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26" fillId="0" borderId="0" xfId="0" applyFont="1" applyAlignment="1">
      <alignment horizontal="left" vertical="center"/>
    </xf>
    <xf numFmtId="43" fontId="30" fillId="0" borderId="7" xfId="2" applyFont="1" applyFill="1" applyBorder="1" applyAlignment="1">
      <alignment horizontal="center" vertical="center"/>
    </xf>
    <xf numFmtId="0" fontId="37" fillId="0" borderId="0" xfId="0" applyFont="1" applyAlignment="1">
      <alignment horizontal="left" vertical="center"/>
    </xf>
    <xf numFmtId="43" fontId="39" fillId="0" borderId="0" xfId="2"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xf numFmtId="0" fontId="21" fillId="0" borderId="1" xfId="0" applyFont="1" applyBorder="1"/>
    <xf numFmtId="0" fontId="3" fillId="0" borderId="0" xfId="0" applyFont="1"/>
    <xf numFmtId="172" fontId="21" fillId="2" borderId="1" xfId="0" applyNumberFormat="1" applyFont="1" applyFill="1" applyBorder="1" applyAlignment="1">
      <alignment horizontal="left" vertical="center"/>
    </xf>
    <xf numFmtId="43" fontId="21" fillId="0" borderId="1" xfId="3" applyFont="1" applyBorder="1" applyAlignment="1">
      <alignment horizontal="right" vertical="center"/>
    </xf>
    <xf numFmtId="172" fontId="23" fillId="2" borderId="1" xfId="0" applyNumberFormat="1" applyFont="1" applyFill="1" applyBorder="1" applyAlignment="1">
      <alignment horizontal="left" vertical="center"/>
    </xf>
    <xf numFmtId="43" fontId="23" fillId="0" borderId="1" xfId="3" applyFont="1" applyBorder="1" applyAlignment="1">
      <alignment horizontal="right" vertical="center"/>
    </xf>
    <xf numFmtId="172" fontId="23" fillId="0" borderId="1" xfId="0" applyNumberFormat="1" applyFont="1" applyBorder="1" applyAlignment="1">
      <alignment horizontal="left" vertical="center"/>
    </xf>
    <xf numFmtId="43" fontId="23" fillId="0" borderId="1" xfId="3" applyFont="1" applyFill="1" applyBorder="1" applyAlignment="1">
      <alignment horizontal="right" vertical="center"/>
    </xf>
    <xf numFmtId="172" fontId="25" fillId="2" borderId="1" xfId="0" applyNumberFormat="1" applyFont="1" applyFill="1" applyBorder="1" applyAlignment="1">
      <alignment horizontal="left" vertical="center"/>
    </xf>
    <xf numFmtId="43" fontId="25" fillId="0" borderId="1" xfId="3" applyFont="1" applyBorder="1" applyAlignment="1">
      <alignment horizontal="right" vertical="center"/>
    </xf>
    <xf numFmtId="4" fontId="30" fillId="0" borderId="0" xfId="0" applyNumberFormat="1" applyFont="1"/>
    <xf numFmtId="0" fontId="6" fillId="0" borderId="0" xfId="0" applyFont="1" applyAlignment="1">
      <alignment horizontal="center" vertical="center"/>
    </xf>
    <xf numFmtId="4" fontId="42" fillId="0" borderId="0" xfId="0" applyNumberFormat="1" applyFont="1"/>
    <xf numFmtId="0" fontId="26" fillId="0" borderId="0" xfId="0" applyFont="1" applyAlignment="1">
      <alignment horizontal="left"/>
    </xf>
    <xf numFmtId="0" fontId="43" fillId="0" borderId="0" xfId="0" applyFont="1"/>
    <xf numFmtId="0" fontId="44" fillId="0" borderId="0" xfId="0" applyFont="1" applyAlignment="1">
      <alignment horizontal="right" vertical="center"/>
    </xf>
    <xf numFmtId="0" fontId="41" fillId="0" borderId="0" xfId="0" applyFont="1"/>
    <xf numFmtId="0" fontId="26" fillId="0" borderId="0" xfId="0" applyFont="1" applyAlignment="1">
      <alignment horizontal="center"/>
    </xf>
    <xf numFmtId="4" fontId="26" fillId="2" borderId="1" xfId="0" applyNumberFormat="1" applyFont="1" applyFill="1" applyBorder="1" applyAlignment="1">
      <alignment horizontal="right" vertical="center"/>
    </xf>
    <xf numFmtId="0" fontId="9" fillId="0" borderId="3" xfId="0" applyFont="1" applyBorder="1"/>
    <xf numFmtId="0" fontId="9" fillId="0" borderId="1" xfId="0" applyFont="1" applyBorder="1"/>
    <xf numFmtId="0" fontId="21" fillId="0" borderId="0" xfId="0" applyFont="1"/>
    <xf numFmtId="4" fontId="9" fillId="2" borderId="1" xfId="0" applyNumberFormat="1" applyFont="1" applyFill="1" applyBorder="1" applyAlignment="1">
      <alignment horizontal="right" vertical="center"/>
    </xf>
    <xf numFmtId="0" fontId="9" fillId="0" borderId="1" xfId="0" applyFont="1" applyBorder="1" applyAlignment="1">
      <alignment horizontal="center" vertical="center"/>
    </xf>
    <xf numFmtId="4" fontId="45" fillId="0" borderId="1" xfId="0" applyNumberFormat="1" applyFont="1" applyBorder="1" applyAlignment="1">
      <alignment horizontal="right" vertical="center"/>
    </xf>
    <xf numFmtId="0" fontId="45" fillId="0" borderId="1" xfId="0" applyFont="1" applyBorder="1" applyAlignment="1">
      <alignment horizontal="center" vertical="center"/>
    </xf>
    <xf numFmtId="0" fontId="30" fillId="0" borderId="0" xfId="0" applyFont="1"/>
    <xf numFmtId="0" fontId="8" fillId="0" borderId="1" xfId="0" applyFont="1" applyBorder="1" applyAlignment="1">
      <alignment horizontal="center" vertical="center"/>
    </xf>
    <xf numFmtId="0" fontId="26" fillId="2" borderId="0" xfId="0" applyFont="1" applyFill="1"/>
    <xf numFmtId="4" fontId="9" fillId="2" borderId="3" xfId="0" applyNumberFormat="1" applyFont="1" applyFill="1" applyBorder="1" applyAlignment="1">
      <alignment horizontal="right" vertical="center"/>
    </xf>
    <xf numFmtId="4" fontId="8" fillId="0" borderId="1" xfId="0" applyNumberFormat="1" applyFont="1" applyBorder="1" applyAlignment="1">
      <alignment horizontal="right" vertical="center"/>
    </xf>
    <xf numFmtId="4" fontId="9" fillId="0" borderId="3" xfId="0" applyNumberFormat="1" applyFont="1" applyBorder="1" applyAlignment="1">
      <alignment horizontal="right" vertical="center"/>
    </xf>
    <xf numFmtId="0" fontId="9" fillId="2" borderId="1" xfId="0" applyFont="1" applyFill="1" applyBorder="1"/>
    <xf numFmtId="0" fontId="9" fillId="0" borderId="9" xfId="0" applyFont="1" applyBorder="1" applyAlignment="1">
      <alignment horizontal="center" vertical="center"/>
    </xf>
    <xf numFmtId="43" fontId="30" fillId="2" borderId="7" xfId="0" applyNumberFormat="1" applyFont="1" applyFill="1" applyBorder="1" applyAlignment="1">
      <alignment horizontal="right" vertical="center"/>
    </xf>
    <xf numFmtId="0" fontId="26" fillId="0" borderId="4" xfId="0" applyFont="1" applyBorder="1"/>
    <xf numFmtId="0" fontId="44" fillId="0" borderId="0" xfId="0" applyFont="1" applyAlignment="1">
      <alignment horizontal="left"/>
    </xf>
    <xf numFmtId="0" fontId="46" fillId="0" borderId="0" xfId="0" applyFont="1" applyAlignment="1">
      <alignment horizontal="left"/>
    </xf>
    <xf numFmtId="0" fontId="46" fillId="0" borderId="0" xfId="0" applyFont="1"/>
    <xf numFmtId="43" fontId="46" fillId="0" borderId="0" xfId="0" applyNumberFormat="1" applyFont="1"/>
    <xf numFmtId="0" fontId="30" fillId="0" borderId="0" xfId="0" applyFont="1" applyAlignment="1">
      <alignment horizontal="left"/>
    </xf>
    <xf numFmtId="43" fontId="44" fillId="0" borderId="0" xfId="2" applyFont="1" applyBorder="1" applyAlignment="1">
      <alignment horizontal="right" vertical="center"/>
    </xf>
    <xf numFmtId="43" fontId="41" fillId="0" borderId="0" xfId="0" applyNumberFormat="1" applyFont="1"/>
    <xf numFmtId="43" fontId="30" fillId="2" borderId="0" xfId="0" applyNumberFormat="1" applyFont="1" applyFill="1" applyAlignment="1">
      <alignment horizontal="right" vertical="center"/>
    </xf>
    <xf numFmtId="43" fontId="26" fillId="0" borderId="0" xfId="2" applyFont="1"/>
    <xf numFmtId="43" fontId="26" fillId="0" borderId="0" xfId="0" applyNumberFormat="1" applyFont="1"/>
    <xf numFmtId="0" fontId="46" fillId="0" borderId="0" xfId="0" applyFont="1" applyAlignment="1">
      <alignment horizontal="center"/>
    </xf>
    <xf numFmtId="43" fontId="23" fillId="2" borderId="3" xfId="3" applyFont="1" applyFill="1" applyBorder="1" applyAlignment="1">
      <alignment horizontal="center" vertical="center"/>
    </xf>
    <xf numFmtId="43" fontId="3" fillId="0" borderId="0" xfId="2" applyFont="1"/>
    <xf numFmtId="43" fontId="0" fillId="0" borderId="1" xfId="2" applyFont="1" applyBorder="1"/>
    <xf numFmtId="0" fontId="0" fillId="20" borderId="0" xfId="0" applyFill="1"/>
    <xf numFmtId="43" fontId="30" fillId="2" borderId="3" xfId="0" applyNumberFormat="1" applyFont="1" applyFill="1" applyBorder="1" applyAlignment="1">
      <alignment horizontal="center" vertical="center"/>
    </xf>
    <xf numFmtId="43" fontId="26" fillId="2" borderId="1" xfId="3" applyFont="1" applyFill="1" applyBorder="1" applyAlignment="1">
      <alignment horizontal="center" vertical="center"/>
    </xf>
    <xf numFmtId="43" fontId="3" fillId="2" borderId="7" xfId="0" applyNumberFormat="1" applyFont="1" applyFill="1" applyBorder="1"/>
    <xf numFmtId="43" fontId="3" fillId="2" borderId="0" xfId="2" applyFont="1" applyFill="1"/>
    <xf numFmtId="4" fontId="49" fillId="2" borderId="1" xfId="0" applyNumberFormat="1" applyFont="1" applyFill="1" applyBorder="1" applyAlignment="1">
      <alignment horizontal="center" vertical="center"/>
    </xf>
    <xf numFmtId="0" fontId="26" fillId="0" borderId="1" xfId="0" applyFont="1" applyBorder="1" applyAlignment="1">
      <alignment horizontal="center"/>
    </xf>
    <xf numFmtId="0" fontId="51" fillId="0" borderId="0" xfId="0" applyFont="1"/>
    <xf numFmtId="0" fontId="0" fillId="0" borderId="0" xfId="0" applyAlignment="1">
      <alignment vertical="top" wrapText="1"/>
    </xf>
    <xf numFmtId="0" fontId="52" fillId="0" borderId="0" xfId="0" applyFont="1"/>
    <xf numFmtId="0" fontId="17" fillId="0" borderId="0" xfId="0" applyFont="1" applyAlignment="1">
      <alignment horizontal="center"/>
    </xf>
    <xf numFmtId="0" fontId="0" fillId="0" borderId="0" xfId="0" applyAlignment="1">
      <alignment horizontal="center" vertical="center"/>
    </xf>
    <xf numFmtId="0" fontId="17" fillId="0" borderId="0" xfId="0" applyFont="1" applyAlignment="1">
      <alignment horizontal="right" wrapText="1"/>
    </xf>
    <xf numFmtId="0" fontId="17" fillId="0" borderId="0" xfId="0" applyFont="1" applyAlignment="1">
      <alignment horizontal="right"/>
    </xf>
    <xf numFmtId="0" fontId="13" fillId="0" borderId="0" xfId="0" applyFont="1"/>
    <xf numFmtId="0" fontId="17" fillId="0" borderId="0" xfId="0" applyFont="1" applyAlignment="1">
      <alignment wrapText="1"/>
    </xf>
    <xf numFmtId="0" fontId="30" fillId="2" borderId="60" xfId="0" applyFont="1" applyFill="1" applyBorder="1" applyAlignment="1">
      <alignment vertical="center" wrapText="1"/>
    </xf>
    <xf numFmtId="0" fontId="26" fillId="0" borderId="0" xfId="0" applyFont="1" applyAlignment="1">
      <alignment wrapText="1"/>
    </xf>
    <xf numFmtId="0" fontId="26" fillId="0" borderId="36" xfId="0" applyFont="1" applyBorder="1" applyAlignment="1">
      <alignment wrapText="1"/>
    </xf>
    <xf numFmtId="0" fontId="26" fillId="0" borderId="37" xfId="0" applyFont="1" applyBorder="1" applyAlignment="1">
      <alignment wrapText="1"/>
    </xf>
    <xf numFmtId="0" fontId="12" fillId="0" borderId="0" xfId="0" applyFont="1" applyAlignment="1">
      <alignment horizontal="center" wrapText="1"/>
    </xf>
    <xf numFmtId="0" fontId="19" fillId="0" borderId="0" xfId="0" applyFont="1"/>
    <xf numFmtId="0" fontId="19" fillId="0" borderId="0" xfId="0" applyFont="1" applyAlignment="1">
      <alignment horizontal="center" vertical="center"/>
    </xf>
    <xf numFmtId="0" fontId="21" fillId="2" borderId="1" xfId="0" applyFont="1" applyFill="1" applyBorder="1" applyAlignment="1">
      <alignment vertical="top" wrapText="1"/>
    </xf>
    <xf numFmtId="4" fontId="30" fillId="2" borderId="54" xfId="0" applyNumberFormat="1" applyFont="1" applyFill="1" applyBorder="1" applyAlignment="1">
      <alignment horizontal="center"/>
    </xf>
    <xf numFmtId="171" fontId="30" fillId="0" borderId="1" xfId="0" applyNumberFormat="1" applyFont="1" applyBorder="1" applyAlignment="1">
      <alignment horizontal="right"/>
    </xf>
    <xf numFmtId="4" fontId="30" fillId="2" borderId="38" xfId="0" applyNumberFormat="1" applyFont="1" applyFill="1" applyBorder="1"/>
    <xf numFmtId="4" fontId="26" fillId="0" borderId="0" xfId="0" applyNumberFormat="1" applyFont="1"/>
    <xf numFmtId="0" fontId="26" fillId="0" borderId="58" xfId="0" applyFont="1" applyBorder="1"/>
    <xf numFmtId="0" fontId="12" fillId="0" borderId="0" xfId="0" applyFont="1" applyAlignment="1">
      <alignment horizontal="left"/>
    </xf>
    <xf numFmtId="4" fontId="0" fillId="0" borderId="0" xfId="0" applyNumberFormat="1"/>
    <xf numFmtId="43" fontId="30" fillId="0" borderId="0" xfId="2" applyFont="1" applyFill="1" applyBorder="1" applyAlignment="1">
      <alignment horizontal="center" vertical="center"/>
    </xf>
    <xf numFmtId="43" fontId="3" fillId="0" borderId="7" xfId="0" applyNumberFormat="1" applyFont="1" applyBorder="1"/>
    <xf numFmtId="0" fontId="0" fillId="0" borderId="5" xfId="0" applyBorder="1"/>
    <xf numFmtId="44" fontId="30" fillId="0" borderId="1" xfId="0" applyNumberFormat="1" applyFont="1" applyBorder="1"/>
    <xf numFmtId="0" fontId="53" fillId="0" borderId="0" xfId="0" applyFont="1" applyAlignment="1">
      <alignment vertical="center" wrapText="1"/>
    </xf>
    <xf numFmtId="171" fontId="0" fillId="0" borderId="0" xfId="0" applyNumberFormat="1"/>
    <xf numFmtId="0" fontId="23" fillId="2" borderId="1" xfId="0" applyFont="1" applyFill="1" applyBorder="1" applyAlignment="1">
      <alignment vertical="top" wrapText="1"/>
    </xf>
    <xf numFmtId="0" fontId="0" fillId="0" borderId="0" xfId="0" applyAlignment="1">
      <alignment horizontal="center" vertical="center" wrapText="1"/>
    </xf>
    <xf numFmtId="44" fontId="30" fillId="0" borderId="1" xfId="8" applyNumberFormat="1" applyFont="1" applyBorder="1"/>
    <xf numFmtId="43" fontId="24" fillId="0" borderId="7" xfId="2" applyFont="1" applyBorder="1" applyAlignment="1">
      <alignment horizontal="center" wrapText="1"/>
    </xf>
    <xf numFmtId="0" fontId="22" fillId="0" borderId="0" xfId="0" applyFont="1"/>
    <xf numFmtId="0" fontId="3" fillId="0" borderId="5" xfId="0" applyFont="1" applyBorder="1"/>
    <xf numFmtId="43" fontId="0" fillId="0" borderId="1" xfId="0" applyNumberFormat="1" applyBorder="1"/>
    <xf numFmtId="0" fontId="23" fillId="0" borderId="5" xfId="0" applyFont="1" applyBorder="1" applyAlignment="1">
      <alignment vertical="center" wrapText="1"/>
    </xf>
    <xf numFmtId="3" fontId="23" fillId="0" borderId="1" xfId="0" applyNumberFormat="1" applyFont="1" applyBorder="1" applyAlignment="1">
      <alignment horizontal="left" vertical="center" wrapText="1"/>
    </xf>
    <xf numFmtId="0" fontId="30" fillId="0" borderId="0" xfId="0" applyFont="1" applyAlignment="1">
      <alignment horizontal="right"/>
    </xf>
    <xf numFmtId="0" fontId="23" fillId="2" borderId="3" xfId="0" applyFont="1" applyFill="1" applyBorder="1" applyAlignment="1">
      <alignment horizontal="left" vertical="center" wrapText="1"/>
    </xf>
    <xf numFmtId="43" fontId="30" fillId="0" borderId="0" xfId="2" applyFont="1" applyAlignment="1">
      <alignment horizontal="right"/>
    </xf>
    <xf numFmtId="43" fontId="30" fillId="0" borderId="0" xfId="0" applyNumberFormat="1" applyFont="1" applyAlignment="1">
      <alignment horizontal="right"/>
    </xf>
    <xf numFmtId="0" fontId="0" fillId="26" borderId="0" xfId="0" applyFill="1"/>
    <xf numFmtId="0" fontId="56" fillId="0" borderId="0" xfId="0" applyFont="1"/>
    <xf numFmtId="0" fontId="56" fillId="26" borderId="0" xfId="0" applyFont="1" applyFill="1"/>
    <xf numFmtId="0" fontId="57" fillId="0" borderId="0" xfId="0" applyFont="1"/>
    <xf numFmtId="0" fontId="54" fillId="0" borderId="0" xfId="0" applyFont="1"/>
    <xf numFmtId="0" fontId="54" fillId="0" borderId="0" xfId="0" applyFont="1" applyAlignment="1">
      <alignment horizontal="center"/>
    </xf>
    <xf numFmtId="178" fontId="54" fillId="0" borderId="0" xfId="0" applyNumberFormat="1" applyFont="1"/>
    <xf numFmtId="0" fontId="54" fillId="0" borderId="0" xfId="0" applyFont="1" applyAlignment="1">
      <alignment wrapText="1"/>
    </xf>
    <xf numFmtId="173" fontId="24" fillId="0" borderId="0" xfId="0" applyNumberFormat="1" applyFont="1"/>
    <xf numFmtId="178" fontId="22" fillId="0" borderId="0" xfId="0" applyNumberFormat="1" applyFont="1"/>
    <xf numFmtId="0" fontId="12" fillId="2" borderId="0" xfId="0" applyFont="1" applyFill="1" applyAlignment="1">
      <alignment wrapText="1"/>
    </xf>
    <xf numFmtId="0" fontId="17" fillId="24" borderId="61" xfId="0" applyFont="1" applyFill="1" applyBorder="1" applyAlignment="1">
      <alignment horizontal="center" vertical="center" wrapText="1"/>
    </xf>
    <xf numFmtId="0" fontId="17" fillId="24" borderId="58" xfId="0" applyFont="1" applyFill="1" applyBorder="1" applyAlignment="1">
      <alignment horizontal="center" vertical="center" wrapText="1"/>
    </xf>
    <xf numFmtId="0" fontId="26" fillId="2" borderId="65" xfId="0" applyFont="1" applyFill="1" applyBorder="1" applyAlignment="1">
      <alignment vertical="center" wrapText="1"/>
    </xf>
    <xf numFmtId="0" fontId="26" fillId="0" borderId="33" xfId="0" applyFont="1" applyBorder="1" applyAlignment="1">
      <alignment wrapText="1"/>
    </xf>
    <xf numFmtId="0" fontId="30" fillId="0" borderId="0" xfId="0" applyFont="1" applyAlignment="1">
      <alignment horizontal="right" wrapText="1"/>
    </xf>
    <xf numFmtId="43" fontId="30" fillId="0" borderId="0" xfId="2" applyFont="1" applyBorder="1" applyAlignment="1">
      <alignment horizontal="center" wrapText="1"/>
    </xf>
    <xf numFmtId="0" fontId="26" fillId="0" borderId="31" xfId="0" applyFont="1" applyBorder="1" applyAlignment="1">
      <alignment wrapText="1"/>
    </xf>
    <xf numFmtId="0" fontId="30" fillId="0" borderId="32" xfId="0" applyFont="1" applyBorder="1" applyAlignment="1">
      <alignment horizontal="right" wrapText="1"/>
    </xf>
    <xf numFmtId="43" fontId="30" fillId="0" borderId="32" xfId="2" applyFont="1" applyBorder="1" applyAlignment="1">
      <alignment horizontal="center" wrapText="1"/>
    </xf>
    <xf numFmtId="0" fontId="26" fillId="0" borderId="32" xfId="0" applyFont="1" applyBorder="1" applyAlignment="1">
      <alignment wrapText="1"/>
    </xf>
    <xf numFmtId="0" fontId="26" fillId="0" borderId="0" xfId="0" applyFont="1" applyAlignment="1">
      <alignment horizontal="center" wrapText="1"/>
    </xf>
    <xf numFmtId="0" fontId="17" fillId="2" borderId="0" xfId="0" applyFont="1" applyFill="1" applyAlignment="1">
      <alignment horizontal="center" vertical="center" wrapText="1"/>
    </xf>
    <xf numFmtId="0" fontId="26" fillId="2" borderId="61" xfId="0" applyFont="1" applyFill="1" applyBorder="1" applyAlignment="1">
      <alignment vertical="center" wrapText="1"/>
    </xf>
    <xf numFmtId="0" fontId="26" fillId="2" borderId="0" xfId="0" applyFont="1" applyFill="1" applyAlignment="1">
      <alignment vertical="center" wrapText="1"/>
    </xf>
    <xf numFmtId="0" fontId="17" fillId="2" borderId="58" xfId="0" applyFont="1" applyFill="1" applyBorder="1" applyAlignment="1">
      <alignment vertical="center" wrapText="1"/>
    </xf>
    <xf numFmtId="0" fontId="5" fillId="2" borderId="0" xfId="0" applyFont="1" applyFill="1"/>
    <xf numFmtId="0" fontId="44" fillId="2" borderId="58" xfId="0" applyFont="1" applyFill="1" applyBorder="1" applyAlignment="1">
      <alignment vertical="center" wrapText="1"/>
    </xf>
    <xf numFmtId="3" fontId="12" fillId="0" borderId="0" xfId="2" applyNumberFormat="1" applyFont="1" applyAlignment="1">
      <alignment horizontal="center" wrapText="1"/>
    </xf>
    <xf numFmtId="0" fontId="41" fillId="2" borderId="58" xfId="0" applyFont="1" applyFill="1" applyBorder="1" applyAlignment="1">
      <alignment vertical="center" wrapText="1"/>
    </xf>
    <xf numFmtId="43" fontId="62" fillId="2" borderId="58" xfId="2" applyFont="1" applyFill="1" applyBorder="1" applyAlignment="1">
      <alignment horizontal="left" vertical="center" wrapText="1"/>
    </xf>
    <xf numFmtId="0" fontId="62" fillId="2" borderId="60" xfId="0" applyFont="1" applyFill="1" applyBorder="1" applyAlignment="1">
      <alignment vertical="center" wrapText="1"/>
    </xf>
    <xf numFmtId="0" fontId="62" fillId="2" borderId="58" xfId="0" applyFont="1" applyFill="1" applyBorder="1" applyAlignment="1">
      <alignment vertical="center" wrapText="1"/>
    </xf>
    <xf numFmtId="3" fontId="62" fillId="0" borderId="58" xfId="9" applyNumberFormat="1" applyFont="1" applyFill="1" applyBorder="1" applyAlignment="1">
      <alignment horizontal="right" vertical="center" wrapText="1"/>
    </xf>
    <xf numFmtId="0" fontId="41" fillId="2" borderId="58" xfId="0" applyFont="1" applyFill="1" applyBorder="1" applyAlignment="1">
      <alignment horizontal="center" vertical="center" wrapText="1"/>
    </xf>
    <xf numFmtId="0" fontId="62" fillId="2" borderId="58" xfId="0" applyFont="1" applyFill="1" applyBorder="1" applyAlignment="1">
      <alignment horizontal="center" vertical="center" wrapText="1"/>
    </xf>
    <xf numFmtId="0" fontId="62" fillId="2" borderId="58" xfId="0" applyFont="1" applyFill="1" applyBorder="1" applyAlignment="1">
      <alignment horizontal="left" vertical="center" wrapText="1"/>
    </xf>
    <xf numFmtId="43" fontId="62" fillId="2" borderId="58" xfId="3" applyFont="1" applyFill="1" applyBorder="1" applyAlignment="1">
      <alignment vertical="center" wrapText="1"/>
    </xf>
    <xf numFmtId="0" fontId="41" fillId="0" borderId="58" xfId="0" applyFont="1" applyBorder="1" applyAlignment="1">
      <alignment wrapText="1"/>
    </xf>
    <xf numFmtId="43" fontId="62" fillId="24" borderId="58" xfId="2" applyFont="1" applyFill="1" applyBorder="1" applyAlignment="1">
      <alignment horizontal="left" vertical="center" wrapText="1"/>
    </xf>
    <xf numFmtId="0" fontId="62" fillId="24" borderId="58" xfId="0" applyFont="1" applyFill="1" applyBorder="1" applyAlignment="1">
      <alignment horizontal="left" vertical="center" wrapText="1"/>
    </xf>
    <xf numFmtId="44" fontId="62" fillId="24" borderId="58" xfId="9" applyFont="1" applyFill="1" applyBorder="1" applyAlignment="1">
      <alignment horizontal="left" vertical="center" wrapText="1"/>
    </xf>
    <xf numFmtId="43" fontId="43" fillId="14" borderId="38" xfId="2" applyFont="1" applyFill="1" applyBorder="1" applyAlignment="1">
      <alignment wrapText="1"/>
    </xf>
    <xf numFmtId="43" fontId="42" fillId="14" borderId="38" xfId="0" applyNumberFormat="1" applyFont="1" applyFill="1" applyBorder="1"/>
    <xf numFmtId="0" fontId="42" fillId="14" borderId="39" xfId="0" applyFont="1" applyFill="1" applyBorder="1"/>
    <xf numFmtId="0" fontId="43" fillId="0" borderId="0" xfId="0" applyFont="1" applyAlignment="1">
      <alignment wrapText="1"/>
    </xf>
    <xf numFmtId="0" fontId="68" fillId="24" borderId="58" xfId="0" applyFont="1" applyFill="1" applyBorder="1" applyAlignment="1">
      <alignment horizontal="left" vertical="center" wrapText="1"/>
    </xf>
    <xf numFmtId="3" fontId="66" fillId="2" borderId="58" xfId="0" applyNumberFormat="1" applyFont="1" applyFill="1" applyBorder="1" applyAlignment="1">
      <alignment horizontal="center" vertical="center" wrapText="1"/>
    </xf>
    <xf numFmtId="0" fontId="66" fillId="0" borderId="58" xfId="0" applyFont="1" applyBorder="1" applyAlignment="1">
      <alignment horizontal="center" vertical="center" wrapText="1"/>
    </xf>
    <xf numFmtId="0" fontId="66" fillId="14" borderId="58" xfId="0" applyFont="1" applyFill="1" applyBorder="1" applyAlignment="1">
      <alignment horizontal="center" vertical="center" wrapText="1"/>
    </xf>
    <xf numFmtId="0" fontId="66" fillId="2" borderId="58" xfId="0" applyFont="1" applyFill="1" applyBorder="1" applyAlignment="1">
      <alignment horizontal="center" vertical="center" wrapText="1"/>
    </xf>
    <xf numFmtId="0" fontId="68" fillId="0" borderId="58" xfId="0" applyFont="1" applyBorder="1" applyAlignment="1">
      <alignment horizontal="center" vertical="center" wrapText="1"/>
    </xf>
    <xf numFmtId="0" fontId="66" fillId="2" borderId="58" xfId="0" applyFont="1" applyFill="1" applyBorder="1" applyAlignment="1">
      <alignment vertical="center" wrapText="1"/>
    </xf>
    <xf numFmtId="3" fontId="68" fillId="14" borderId="58" xfId="0" applyNumberFormat="1" applyFont="1" applyFill="1" applyBorder="1" applyAlignment="1">
      <alignment horizontal="center" vertical="center" wrapText="1"/>
    </xf>
    <xf numFmtId="3" fontId="66" fillId="14" borderId="58" xfId="0" applyNumberFormat="1" applyFont="1" applyFill="1" applyBorder="1" applyAlignment="1">
      <alignment horizontal="center" vertical="center" wrapText="1"/>
    </xf>
    <xf numFmtId="0" fontId="68" fillId="2" borderId="58" xfId="0" applyFont="1" applyFill="1" applyBorder="1" applyAlignment="1">
      <alignment horizontal="left" vertical="center" wrapText="1"/>
    </xf>
    <xf numFmtId="0" fontId="68" fillId="2" borderId="58" xfId="0" applyFont="1" applyFill="1" applyBorder="1" applyAlignment="1">
      <alignment horizontal="center" vertical="center" wrapText="1"/>
    </xf>
    <xf numFmtId="0" fontId="68" fillId="14" borderId="58" xfId="0" applyFont="1" applyFill="1" applyBorder="1" applyAlignment="1">
      <alignment horizontal="center" vertical="center" wrapText="1"/>
    </xf>
    <xf numFmtId="0" fontId="66" fillId="0" borderId="58" xfId="0" applyFont="1" applyBorder="1" applyAlignment="1">
      <alignment wrapText="1"/>
    </xf>
    <xf numFmtId="0" fontId="66" fillId="2" borderId="58" xfId="0" applyFont="1" applyFill="1" applyBorder="1" applyAlignment="1">
      <alignment wrapText="1"/>
    </xf>
    <xf numFmtId="0" fontId="66" fillId="14" borderId="58" xfId="0" applyFont="1" applyFill="1" applyBorder="1" applyAlignment="1">
      <alignment wrapText="1"/>
    </xf>
    <xf numFmtId="0" fontId="62" fillId="24" borderId="60" xfId="0" applyFont="1" applyFill="1" applyBorder="1" applyAlignment="1">
      <alignment horizontal="left" vertical="center" wrapText="1"/>
    </xf>
    <xf numFmtId="0" fontId="41" fillId="2" borderId="60" xfId="0" applyFont="1" applyFill="1" applyBorder="1" applyAlignment="1">
      <alignment horizontal="left" vertical="center" wrapText="1"/>
    </xf>
    <xf numFmtId="0" fontId="41" fillId="2" borderId="58" xfId="0" applyFont="1" applyFill="1" applyBorder="1" applyAlignment="1">
      <alignment horizontal="left" vertical="center" wrapText="1"/>
    </xf>
    <xf numFmtId="0" fontId="62" fillId="0" borderId="60" xfId="0" applyFont="1" applyBorder="1" applyAlignment="1">
      <alignment horizontal="left" vertical="center" wrapText="1"/>
    </xf>
    <xf numFmtId="0" fontId="62" fillId="2" borderId="60" xfId="0" applyFont="1" applyFill="1" applyBorder="1" applyAlignment="1">
      <alignment horizontal="left" vertical="center" wrapText="1"/>
    </xf>
    <xf numFmtId="0" fontId="41" fillId="0" borderId="60" xfId="0" applyFont="1" applyBorder="1" applyAlignment="1">
      <alignment horizontal="left" vertical="center" wrapText="1"/>
    </xf>
    <xf numFmtId="0" fontId="41" fillId="0" borderId="58" xfId="0" applyFont="1" applyBorder="1" applyAlignment="1">
      <alignment horizontal="center" vertical="center" wrapText="1"/>
    </xf>
    <xf numFmtId="0" fontId="62" fillId="0" borderId="60" xfId="0" applyFont="1" applyBorder="1" applyAlignment="1">
      <alignment vertical="center" wrapText="1"/>
    </xf>
    <xf numFmtId="0" fontId="62" fillId="0" borderId="60" xfId="0" applyFont="1" applyBorder="1" applyAlignment="1">
      <alignment wrapText="1"/>
    </xf>
    <xf numFmtId="0" fontId="44" fillId="24" borderId="58" xfId="0" applyFont="1" applyFill="1" applyBorder="1" applyAlignment="1">
      <alignment horizontal="left" vertical="center" wrapText="1"/>
    </xf>
    <xf numFmtId="0" fontId="44" fillId="24" borderId="60" xfId="0" applyFont="1" applyFill="1" applyBorder="1" applyAlignment="1">
      <alignment horizontal="left" vertical="center" wrapText="1"/>
    </xf>
    <xf numFmtId="0" fontId="44" fillId="0" borderId="49" xfId="0" applyFont="1" applyBorder="1" applyAlignment="1">
      <alignment horizontal="left" vertical="center" wrapText="1"/>
    </xf>
    <xf numFmtId="0" fontId="44" fillId="0" borderId="16" xfId="0" applyFont="1" applyBorder="1" applyAlignment="1">
      <alignment horizontal="left" vertical="center" wrapText="1"/>
    </xf>
    <xf numFmtId="0" fontId="46" fillId="0" borderId="58" xfId="0" applyFont="1" applyBorder="1" applyAlignment="1">
      <alignment horizontal="left" vertical="center" wrapText="1"/>
    </xf>
    <xf numFmtId="0" fontId="46" fillId="2" borderId="65" xfId="0" applyFont="1" applyFill="1" applyBorder="1" applyAlignment="1">
      <alignment vertical="center" wrapText="1"/>
    </xf>
    <xf numFmtId="0" fontId="46" fillId="2" borderId="60" xfId="0" applyFont="1" applyFill="1" applyBorder="1" applyAlignment="1">
      <alignment horizontal="left" vertical="center" wrapText="1"/>
    </xf>
    <xf numFmtId="0" fontId="46" fillId="2" borderId="58" xfId="0" applyFont="1" applyFill="1" applyBorder="1" applyAlignment="1">
      <alignment horizontal="left" vertical="center" wrapText="1"/>
    </xf>
    <xf numFmtId="0" fontId="46" fillId="2" borderId="66" xfId="0" applyFont="1" applyFill="1" applyBorder="1" applyAlignment="1">
      <alignment vertical="center" wrapText="1"/>
    </xf>
    <xf numFmtId="0" fontId="46" fillId="2" borderId="58" xfId="0" applyFont="1" applyFill="1" applyBorder="1" applyAlignment="1">
      <alignment vertical="center" wrapText="1"/>
    </xf>
    <xf numFmtId="0" fontId="44" fillId="0" borderId="62" xfId="0" applyFont="1" applyBorder="1" applyAlignment="1">
      <alignment horizontal="left" vertical="center" wrapText="1"/>
    </xf>
    <xf numFmtId="3" fontId="44" fillId="0" borderId="58" xfId="0" applyNumberFormat="1" applyFont="1" applyBorder="1" applyAlignment="1">
      <alignment horizontal="left" vertical="center" wrapText="1"/>
    </xf>
    <xf numFmtId="0" fontId="46" fillId="2" borderId="59" xfId="0" applyFont="1" applyFill="1" applyBorder="1" applyAlignment="1">
      <alignment vertical="center" wrapText="1"/>
    </xf>
    <xf numFmtId="1" fontId="46" fillId="2" borderId="58" xfId="0" applyNumberFormat="1" applyFont="1" applyFill="1" applyBorder="1" applyAlignment="1">
      <alignment horizontal="left" vertical="center" wrapText="1"/>
    </xf>
    <xf numFmtId="0" fontId="46" fillId="2" borderId="65" xfId="0" applyFont="1" applyFill="1" applyBorder="1" applyAlignment="1">
      <alignment horizontal="left" vertical="center" wrapText="1"/>
    </xf>
    <xf numFmtId="0" fontId="46" fillId="0" borderId="62" xfId="0" applyFont="1" applyBorder="1" applyAlignment="1">
      <alignment horizontal="left" vertical="center" wrapText="1"/>
    </xf>
    <xf numFmtId="0" fontId="46" fillId="0" borderId="16" xfId="0" applyFont="1" applyBorder="1" applyAlignment="1">
      <alignment horizontal="left" vertical="center" wrapText="1"/>
    </xf>
    <xf numFmtId="3" fontId="46" fillId="0" borderId="58" xfId="0" applyNumberFormat="1" applyFont="1" applyBorder="1" applyAlignment="1">
      <alignment horizontal="left" vertical="center" wrapText="1"/>
    </xf>
    <xf numFmtId="1" fontId="46" fillId="2" borderId="58" xfId="0" applyNumberFormat="1" applyFont="1" applyFill="1" applyBorder="1" applyAlignment="1">
      <alignment horizontal="center" vertical="center" wrapText="1"/>
    </xf>
    <xf numFmtId="0" fontId="44" fillId="2" borderId="62" xfId="0" applyFont="1" applyFill="1" applyBorder="1" applyAlignment="1">
      <alignment horizontal="left" vertical="center" wrapText="1"/>
    </xf>
    <xf numFmtId="0" fontId="46" fillId="2" borderId="35" xfId="0" applyFont="1" applyFill="1" applyBorder="1" applyAlignment="1">
      <alignment horizontal="left" vertical="center" wrapText="1"/>
    </xf>
    <xf numFmtId="0" fontId="46" fillId="2" borderId="59" xfId="0" applyFont="1" applyFill="1" applyBorder="1" applyAlignment="1">
      <alignment horizontal="left" vertical="center" wrapText="1"/>
    </xf>
    <xf numFmtId="0" fontId="44" fillId="0" borderId="65" xfId="0" applyFont="1" applyBorder="1" applyAlignment="1">
      <alignment horizontal="left" vertical="center" wrapText="1"/>
    </xf>
    <xf numFmtId="0" fontId="44" fillId="0" borderId="60" xfId="0" applyFont="1" applyBorder="1" applyAlignment="1">
      <alignment horizontal="left" vertical="center" wrapText="1"/>
    </xf>
    <xf numFmtId="0" fontId="44" fillId="2" borderId="65" xfId="0" applyFont="1" applyFill="1" applyBorder="1" applyAlignment="1">
      <alignment horizontal="left" vertical="center" wrapText="1"/>
    </xf>
    <xf numFmtId="0" fontId="44" fillId="2" borderId="60" xfId="0" applyFont="1" applyFill="1" applyBorder="1" applyAlignment="1">
      <alignment horizontal="left" vertical="center" wrapText="1"/>
    </xf>
    <xf numFmtId="1" fontId="44" fillId="2" borderId="58" xfId="0" applyNumberFormat="1" applyFont="1" applyFill="1" applyBorder="1" applyAlignment="1">
      <alignment horizontal="left" vertical="center" wrapText="1"/>
    </xf>
    <xf numFmtId="0" fontId="46" fillId="0" borderId="60" xfId="0" applyFont="1" applyBorder="1" applyAlignment="1">
      <alignment horizontal="left" vertical="center" wrapText="1"/>
    </xf>
    <xf numFmtId="3" fontId="44" fillId="24" borderId="58" xfId="0" applyNumberFormat="1" applyFont="1" applyFill="1" applyBorder="1" applyAlignment="1">
      <alignment horizontal="left" vertical="center" wrapText="1"/>
    </xf>
    <xf numFmtId="0" fontId="44" fillId="2" borderId="61" xfId="0" applyFont="1" applyFill="1" applyBorder="1" applyAlignment="1">
      <alignment horizontal="left" vertical="center" wrapText="1"/>
    </xf>
    <xf numFmtId="3" fontId="44" fillId="2" borderId="58" xfId="0" applyNumberFormat="1" applyFont="1" applyFill="1" applyBorder="1" applyAlignment="1">
      <alignment horizontal="left" vertical="center" wrapText="1"/>
    </xf>
    <xf numFmtId="3" fontId="46" fillId="2" borderId="58" xfId="0" applyNumberFormat="1" applyFont="1" applyFill="1" applyBorder="1" applyAlignment="1">
      <alignment horizontal="left" vertical="center" wrapText="1"/>
    </xf>
    <xf numFmtId="0" fontId="46" fillId="2" borderId="65" xfId="0" applyFont="1" applyFill="1" applyBorder="1" applyAlignment="1">
      <alignment horizontal="left" wrapText="1"/>
    </xf>
    <xf numFmtId="0" fontId="46" fillId="0" borderId="65" xfId="0" applyFont="1" applyBorder="1" applyAlignment="1">
      <alignment horizontal="left" vertical="center" wrapText="1"/>
    </xf>
    <xf numFmtId="0" fontId="44" fillId="2" borderId="66" xfId="0" applyFont="1" applyFill="1" applyBorder="1" applyAlignment="1">
      <alignment horizontal="left" vertical="center" wrapText="1"/>
    </xf>
    <xf numFmtId="0" fontId="44" fillId="2" borderId="58" xfId="0" applyFont="1" applyFill="1" applyBorder="1" applyAlignment="1">
      <alignment horizontal="left" vertical="center" wrapText="1"/>
    </xf>
    <xf numFmtId="0" fontId="46" fillId="2" borderId="61" xfId="0" applyFont="1" applyFill="1" applyBorder="1" applyAlignment="1">
      <alignment horizontal="left" vertical="center" wrapText="1"/>
    </xf>
    <xf numFmtId="0" fontId="46" fillId="0" borderId="65" xfId="0" applyFont="1" applyBorder="1" applyAlignment="1">
      <alignment wrapText="1"/>
    </xf>
    <xf numFmtId="0" fontId="46" fillId="0" borderId="58" xfId="0" applyFont="1" applyBorder="1" applyAlignment="1">
      <alignment horizontal="center" vertical="center" wrapText="1"/>
    </xf>
    <xf numFmtId="0" fontId="44" fillId="0" borderId="58" xfId="0" applyFont="1" applyBorder="1" applyAlignment="1">
      <alignment horizontal="left" vertical="center" wrapText="1"/>
    </xf>
    <xf numFmtId="0" fontId="46" fillId="0" borderId="65" xfId="0" applyFont="1" applyBorder="1" applyAlignment="1">
      <alignment vertical="center" wrapText="1"/>
    </xf>
    <xf numFmtId="0" fontId="46" fillId="0" borderId="60" xfId="0" applyFont="1" applyBorder="1" applyAlignment="1">
      <alignment vertical="center" wrapText="1"/>
    </xf>
    <xf numFmtId="0" fontId="46" fillId="0" borderId="58" xfId="0" applyFont="1" applyBorder="1" applyAlignment="1">
      <alignment horizontal="left" wrapText="1"/>
    </xf>
    <xf numFmtId="0" fontId="44" fillId="0" borderId="65" xfId="0" applyFont="1" applyBorder="1" applyAlignment="1">
      <alignment vertical="center" wrapText="1"/>
    </xf>
    <xf numFmtId="0" fontId="44" fillId="0" borderId="60" xfId="0" applyFont="1" applyBorder="1" applyAlignment="1">
      <alignment vertical="center" wrapText="1"/>
    </xf>
    <xf numFmtId="0" fontId="44" fillId="0" borderId="65" xfId="0" applyFont="1" applyBorder="1" applyAlignment="1">
      <alignment wrapText="1"/>
    </xf>
    <xf numFmtId="0" fontId="44" fillId="0" borderId="60" xfId="0" applyFont="1" applyBorder="1" applyAlignment="1">
      <alignment wrapText="1"/>
    </xf>
    <xf numFmtId="0" fontId="46" fillId="0" borderId="65" xfId="0" applyFont="1" applyBorder="1" applyAlignment="1">
      <alignment horizontal="left" vertical="top" wrapText="1"/>
    </xf>
    <xf numFmtId="0" fontId="46" fillId="0" borderId="40" xfId="0" applyFont="1" applyBorder="1" applyAlignment="1">
      <alignment vertical="center" wrapText="1"/>
    </xf>
    <xf numFmtId="0" fontId="46" fillId="0" borderId="55" xfId="0" applyFont="1" applyBorder="1" applyAlignment="1">
      <alignment vertical="center" wrapText="1"/>
    </xf>
    <xf numFmtId="9" fontId="70" fillId="0" borderId="0" xfId="10" applyFont="1" applyFill="1" applyBorder="1" applyAlignment="1">
      <alignment vertical="center" wrapText="1"/>
    </xf>
    <xf numFmtId="9" fontId="70" fillId="0" borderId="0" xfId="10" applyFont="1" applyFill="1" applyBorder="1" applyAlignment="1">
      <alignment horizontal="center" vertical="center" wrapText="1"/>
    </xf>
    <xf numFmtId="0" fontId="70" fillId="0" borderId="0" xfId="0" applyFont="1" applyAlignment="1">
      <alignment horizontal="left" vertical="center" wrapText="1"/>
    </xf>
    <xf numFmtId="0" fontId="69" fillId="0" borderId="0" xfId="0" applyFont="1" applyAlignment="1">
      <alignment horizontal="left" vertical="center"/>
    </xf>
    <xf numFmtId="0" fontId="70" fillId="0" borderId="0" xfId="0" applyFont="1" applyAlignment="1">
      <alignment horizontal="left" vertical="center"/>
    </xf>
    <xf numFmtId="0" fontId="70" fillId="0" borderId="0" xfId="0" applyFont="1" applyAlignment="1">
      <alignment horizontal="center" vertical="center" wrapText="1"/>
    </xf>
    <xf numFmtId="44" fontId="62" fillId="2" borderId="58" xfId="0" applyNumberFormat="1" applyFont="1" applyFill="1" applyBorder="1" applyAlignment="1">
      <alignment vertical="center" wrapText="1"/>
    </xf>
    <xf numFmtId="3" fontId="65" fillId="19" borderId="0" xfId="2" applyNumberFormat="1" applyFont="1" applyFill="1" applyBorder="1" applyAlignment="1">
      <alignment horizontal="center" wrapText="1"/>
    </xf>
    <xf numFmtId="0" fontId="71" fillId="19" borderId="0" xfId="0" applyFont="1" applyFill="1"/>
    <xf numFmtId="44" fontId="65" fillId="19" borderId="58" xfId="9" applyFont="1" applyFill="1" applyBorder="1" applyAlignment="1">
      <alignment horizontal="center" wrapText="1"/>
    </xf>
    <xf numFmtId="44" fontId="65" fillId="19" borderId="58" xfId="9" applyFont="1" applyFill="1" applyBorder="1" applyAlignment="1">
      <alignment wrapText="1"/>
    </xf>
    <xf numFmtId="44" fontId="64" fillId="14" borderId="39" xfId="9" applyFont="1" applyFill="1" applyBorder="1" applyAlignment="1">
      <alignment horizontal="center" wrapText="1"/>
    </xf>
    <xf numFmtId="44" fontId="64" fillId="14" borderId="30" xfId="9" applyFont="1" applyFill="1" applyBorder="1" applyAlignment="1">
      <alignment horizontal="center" wrapText="1"/>
    </xf>
    <xf numFmtId="44" fontId="64" fillId="14" borderId="12" xfId="9" applyFont="1" applyFill="1" applyBorder="1" applyAlignment="1">
      <alignment horizontal="center" wrapText="1"/>
    </xf>
    <xf numFmtId="44" fontId="64" fillId="14" borderId="7" xfId="9" applyFont="1" applyFill="1" applyBorder="1" applyAlignment="1">
      <alignment horizontal="center" wrapText="1"/>
    </xf>
    <xf numFmtId="44" fontId="63" fillId="14" borderId="58" xfId="9" applyFont="1" applyFill="1" applyBorder="1" applyAlignment="1">
      <alignment horizontal="center" wrapText="1"/>
    </xf>
    <xf numFmtId="0" fontId="69" fillId="0" borderId="0" xfId="0" applyFont="1" applyAlignment="1">
      <alignment vertical="center" wrapText="1"/>
    </xf>
    <xf numFmtId="44" fontId="63" fillId="24" borderId="58" xfId="9" applyFont="1" applyFill="1" applyBorder="1" applyAlignment="1">
      <alignment horizontal="center" vertical="center" wrapText="1"/>
    </xf>
    <xf numFmtId="44" fontId="63" fillId="0" borderId="58" xfId="9" applyFont="1" applyFill="1" applyBorder="1" applyAlignment="1">
      <alignment horizontal="center" vertical="center" wrapText="1"/>
    </xf>
    <xf numFmtId="44" fontId="43" fillId="2" borderId="58" xfId="9" applyFont="1" applyFill="1" applyBorder="1" applyAlignment="1">
      <alignment horizontal="center" vertical="center" wrapText="1"/>
    </xf>
    <xf numFmtId="44" fontId="63" fillId="24" borderId="58" xfId="9" applyFont="1" applyFill="1" applyBorder="1" applyAlignment="1">
      <alignment horizontal="left" vertical="center" wrapText="1"/>
    </xf>
    <xf numFmtId="44" fontId="63" fillId="0" borderId="58" xfId="9" applyFont="1" applyBorder="1" applyAlignment="1">
      <alignment horizontal="center" vertical="center" wrapText="1"/>
    </xf>
    <xf numFmtId="44" fontId="43" fillId="2" borderId="58" xfId="9" applyFont="1" applyFill="1" applyBorder="1" applyAlignment="1">
      <alignment horizontal="center" wrapText="1"/>
    </xf>
    <xf numFmtId="44" fontId="63" fillId="0" borderId="58" xfId="9" applyFont="1" applyBorder="1" applyAlignment="1">
      <alignment horizontal="center" wrapText="1"/>
    </xf>
    <xf numFmtId="44" fontId="63" fillId="2" borderId="58" xfId="9" applyFont="1" applyFill="1" applyBorder="1" applyAlignment="1">
      <alignment horizontal="center" vertical="center" wrapText="1"/>
    </xf>
    <xf numFmtId="44" fontId="43" fillId="0" borderId="58" xfId="9" applyFont="1" applyBorder="1" applyAlignment="1">
      <alignment horizontal="center" vertical="center" wrapText="1"/>
    </xf>
    <xf numFmtId="44" fontId="63" fillId="0" borderId="58" xfId="9" applyFont="1" applyFill="1" applyBorder="1" applyAlignment="1">
      <alignment horizontal="center" wrapText="1"/>
    </xf>
    <xf numFmtId="44" fontId="43" fillId="0" borderId="58" xfId="9" applyFont="1" applyFill="1" applyBorder="1" applyAlignment="1">
      <alignment horizontal="center" vertical="center" wrapText="1"/>
    </xf>
    <xf numFmtId="44" fontId="43" fillId="0" borderId="58" xfId="9" applyFont="1" applyBorder="1" applyAlignment="1">
      <alignment horizontal="center" wrapText="1"/>
    </xf>
    <xf numFmtId="9" fontId="74" fillId="0" borderId="0" xfId="10" applyFont="1" applyFill="1" applyBorder="1" applyAlignment="1">
      <alignment horizontal="center" vertical="center" wrapText="1"/>
    </xf>
    <xf numFmtId="0" fontId="74" fillId="0" borderId="0" xfId="0" applyFont="1" applyAlignment="1">
      <alignment horizontal="center" vertical="center" wrapText="1"/>
    </xf>
    <xf numFmtId="44" fontId="75" fillId="14" borderId="30" xfId="9" applyFont="1" applyFill="1" applyBorder="1" applyAlignment="1">
      <alignment horizontal="center" wrapText="1"/>
    </xf>
    <xf numFmtId="44" fontId="75" fillId="14" borderId="7" xfId="9" applyFont="1" applyFill="1" applyBorder="1" applyAlignment="1">
      <alignment horizontal="center" wrapText="1"/>
    </xf>
    <xf numFmtId="3" fontId="61" fillId="19" borderId="0" xfId="2" applyNumberFormat="1" applyFont="1" applyFill="1" applyBorder="1" applyAlignment="1">
      <alignment horizontal="center" wrapText="1"/>
    </xf>
    <xf numFmtId="44" fontId="61" fillId="19" borderId="58" xfId="9" applyFont="1" applyFill="1" applyBorder="1" applyAlignment="1">
      <alignment horizontal="center" wrapText="1"/>
    </xf>
    <xf numFmtId="3" fontId="41" fillId="0" borderId="0" xfId="2" applyNumberFormat="1" applyFont="1" applyAlignment="1">
      <alignment horizontal="center" wrapText="1"/>
    </xf>
    <xf numFmtId="43" fontId="63" fillId="24" borderId="58" xfId="2" applyFont="1" applyFill="1" applyBorder="1" applyAlignment="1">
      <alignment horizontal="center" vertical="center" wrapText="1"/>
    </xf>
    <xf numFmtId="3" fontId="63" fillId="0" borderId="58" xfId="9" applyNumberFormat="1" applyFont="1" applyFill="1" applyBorder="1" applyAlignment="1">
      <alignment horizontal="center" vertical="center" wrapText="1"/>
    </xf>
    <xf numFmtId="0" fontId="63" fillId="24" borderId="58" xfId="0" applyFont="1" applyFill="1" applyBorder="1" applyAlignment="1">
      <alignment horizontal="center" vertical="center" wrapText="1"/>
    </xf>
    <xf numFmtId="3" fontId="43" fillId="2" borderId="58" xfId="3" applyNumberFormat="1" applyFont="1" applyFill="1" applyBorder="1" applyAlignment="1">
      <alignment horizontal="center" vertical="center" wrapText="1"/>
    </xf>
    <xf numFmtId="0" fontId="43" fillId="2" borderId="58" xfId="0" applyFont="1" applyFill="1" applyBorder="1" applyAlignment="1">
      <alignment horizontal="center" vertical="center" wrapText="1"/>
    </xf>
    <xf numFmtId="3" fontId="63" fillId="0" borderId="58" xfId="0" applyNumberFormat="1" applyFont="1" applyBorder="1" applyAlignment="1">
      <alignment horizontal="center" vertical="center" wrapText="1"/>
    </xf>
    <xf numFmtId="3" fontId="43" fillId="2" borderId="58" xfId="0" applyNumberFormat="1" applyFont="1" applyFill="1" applyBorder="1" applyAlignment="1">
      <alignment horizontal="center" vertical="center" wrapText="1"/>
    </xf>
    <xf numFmtId="3" fontId="43" fillId="2" borderId="58" xfId="0" applyNumberFormat="1" applyFont="1" applyFill="1" applyBorder="1" applyAlignment="1">
      <alignment horizontal="center" wrapText="1"/>
    </xf>
    <xf numFmtId="3" fontId="63" fillId="0" borderId="58" xfId="2" applyNumberFormat="1" applyFont="1" applyBorder="1" applyAlignment="1">
      <alignment horizontal="center" wrapText="1"/>
    </xf>
    <xf numFmtId="3" fontId="63" fillId="2" borderId="58" xfId="0" applyNumberFormat="1" applyFont="1" applyFill="1" applyBorder="1" applyAlignment="1">
      <alignment horizontal="center" vertical="center" wrapText="1"/>
    </xf>
    <xf numFmtId="43" fontId="63" fillId="2" borderId="58" xfId="2" applyFont="1" applyFill="1" applyBorder="1" applyAlignment="1">
      <alignment horizontal="center" vertical="center" wrapText="1"/>
    </xf>
    <xf numFmtId="165" fontId="43" fillId="2" borderId="58" xfId="2" applyNumberFormat="1" applyFont="1" applyFill="1" applyBorder="1" applyAlignment="1">
      <alignment horizontal="center" wrapText="1"/>
    </xf>
    <xf numFmtId="3" fontId="43" fillId="0" borderId="58" xfId="0" applyNumberFormat="1" applyFont="1" applyBorder="1" applyAlignment="1">
      <alignment horizontal="center" vertical="center" wrapText="1"/>
    </xf>
    <xf numFmtId="0" fontId="63" fillId="2" borderId="58" xfId="0" applyFont="1" applyFill="1" applyBorder="1" applyAlignment="1">
      <alignment horizontal="center" vertical="center" wrapText="1"/>
    </xf>
    <xf numFmtId="3" fontId="63" fillId="24" borderId="58" xfId="0" applyNumberFormat="1" applyFont="1" applyFill="1" applyBorder="1" applyAlignment="1">
      <alignment horizontal="center" vertical="center" wrapText="1"/>
    </xf>
    <xf numFmtId="3" fontId="63" fillId="0" borderId="58" xfId="2" applyNumberFormat="1" applyFont="1" applyFill="1" applyBorder="1" applyAlignment="1">
      <alignment horizontal="center" wrapText="1"/>
    </xf>
    <xf numFmtId="3" fontId="43" fillId="0" borderId="58" xfId="2" applyNumberFormat="1" applyFont="1" applyFill="1" applyBorder="1" applyAlignment="1">
      <alignment horizontal="center" vertical="center" wrapText="1"/>
    </xf>
    <xf numFmtId="3" fontId="43" fillId="0" borderId="58" xfId="0" applyNumberFormat="1" applyFont="1" applyBorder="1" applyAlignment="1">
      <alignment horizontal="center" wrapText="1"/>
    </xf>
    <xf numFmtId="3" fontId="63" fillId="0" borderId="58" xfId="0" applyNumberFormat="1" applyFont="1" applyBorder="1" applyAlignment="1">
      <alignment horizontal="center" wrapText="1"/>
    </xf>
    <xf numFmtId="3" fontId="63" fillId="0" borderId="58" xfId="2" applyNumberFormat="1" applyFont="1" applyFill="1" applyBorder="1" applyAlignment="1">
      <alignment horizontal="center" vertical="center" wrapText="1"/>
    </xf>
    <xf numFmtId="3" fontId="43" fillId="0" borderId="58" xfId="2" applyNumberFormat="1" applyFont="1" applyBorder="1" applyAlignment="1">
      <alignment horizontal="center" wrapText="1"/>
    </xf>
    <xf numFmtId="0" fontId="69" fillId="0" borderId="0" xfId="0" applyFont="1" applyAlignment="1">
      <alignment horizontal="left" vertical="center" wrapText="1"/>
    </xf>
    <xf numFmtId="0" fontId="77" fillId="0" borderId="0" xfId="0" applyFont="1"/>
    <xf numFmtId="0" fontId="77" fillId="0" borderId="0" xfId="0" applyFont="1" applyAlignment="1">
      <alignment wrapText="1"/>
    </xf>
    <xf numFmtId="0" fontId="77" fillId="0" borderId="0" xfId="0" applyFont="1" applyAlignment="1">
      <alignment horizontal="center" vertical="center"/>
    </xf>
    <xf numFmtId="0" fontId="29" fillId="0" borderId="0" xfId="0" applyFont="1"/>
    <xf numFmtId="0" fontId="44" fillId="2" borderId="1" xfId="0" applyFont="1" applyFill="1" applyBorder="1" applyAlignment="1">
      <alignment vertical="center" wrapText="1"/>
    </xf>
    <xf numFmtId="0" fontId="44" fillId="2" borderId="1" xfId="0" applyFont="1" applyFill="1" applyBorder="1" applyAlignment="1">
      <alignment horizontal="left" vertical="center" wrapText="1"/>
    </xf>
    <xf numFmtId="0" fontId="46" fillId="2" borderId="1" xfId="0" applyFont="1" applyFill="1" applyBorder="1" applyAlignment="1">
      <alignment horizontal="center"/>
    </xf>
    <xf numFmtId="0" fontId="46" fillId="2" borderId="1" xfId="0" applyFont="1" applyFill="1" applyBorder="1" applyAlignment="1">
      <alignment horizontal="center" vertical="center"/>
    </xf>
    <xf numFmtId="0" fontId="46" fillId="2" borderId="1" xfId="0" applyFont="1" applyFill="1" applyBorder="1" applyAlignment="1">
      <alignment vertical="center" wrapText="1"/>
    </xf>
    <xf numFmtId="0" fontId="46" fillId="2" borderId="1" xfId="0" applyFont="1" applyFill="1" applyBorder="1" applyAlignment="1">
      <alignment horizontal="lef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wrapText="1"/>
    </xf>
    <xf numFmtId="0" fontId="46" fillId="2" borderId="1" xfId="0" applyFont="1" applyFill="1" applyBorder="1"/>
    <xf numFmtId="0" fontId="81" fillId="2" borderId="1" xfId="0" applyFont="1" applyFill="1" applyBorder="1" applyAlignment="1">
      <alignment vertical="center" wrapText="1"/>
    </xf>
    <xf numFmtId="0" fontId="81" fillId="2" borderId="1" xfId="0" applyFont="1" applyFill="1" applyBorder="1" applyAlignment="1">
      <alignment horizontal="left" vertical="center" wrapText="1"/>
    </xf>
    <xf numFmtId="0" fontId="46" fillId="0" borderId="1" xfId="0" applyFont="1" applyBorder="1"/>
    <xf numFmtId="0" fontId="81" fillId="2" borderId="1" xfId="0" applyFont="1" applyFill="1" applyBorder="1" applyAlignment="1">
      <alignment horizontal="left" vertical="top" wrapText="1"/>
    </xf>
    <xf numFmtId="0" fontId="80" fillId="2" borderId="1" xfId="0" applyFont="1" applyFill="1" applyBorder="1" applyAlignment="1">
      <alignment horizontal="left" vertical="center" wrapText="1"/>
    </xf>
    <xf numFmtId="0" fontId="80" fillId="2" borderId="1" xfId="0" applyFont="1" applyFill="1" applyBorder="1" applyAlignment="1">
      <alignment vertical="center" wrapText="1"/>
    </xf>
    <xf numFmtId="0" fontId="81" fillId="21" borderId="1" xfId="0" applyFont="1" applyFill="1" applyBorder="1" applyAlignment="1">
      <alignment horizontal="left" vertical="center" wrapText="1"/>
    </xf>
    <xf numFmtId="0" fontId="80" fillId="2" borderId="6" xfId="0" applyFont="1" applyFill="1" applyBorder="1" applyAlignment="1">
      <alignment horizontal="left" vertical="top" wrapText="1"/>
    </xf>
    <xf numFmtId="0" fontId="81" fillId="2" borderId="3" xfId="0" applyFont="1" applyFill="1" applyBorder="1" applyAlignment="1">
      <alignment vertical="center" wrapText="1"/>
    </xf>
    <xf numFmtId="0" fontId="81" fillId="2" borderId="3" xfId="0" applyFont="1" applyFill="1" applyBorder="1" applyAlignment="1">
      <alignment vertical="center"/>
    </xf>
    <xf numFmtId="0" fontId="46" fillId="0" borderId="1" xfId="0" applyFont="1" applyBorder="1" applyAlignment="1">
      <alignment horizontal="center" vertical="center"/>
    </xf>
    <xf numFmtId="0" fontId="80" fillId="2" borderId="0" xfId="0" applyFont="1" applyFill="1" applyAlignment="1">
      <alignment vertical="center" wrapText="1"/>
    </xf>
    <xf numFmtId="0" fontId="80" fillId="21" borderId="1" xfId="0" applyFont="1" applyFill="1" applyBorder="1" applyAlignment="1">
      <alignment vertical="center" wrapText="1"/>
    </xf>
    <xf numFmtId="0" fontId="46" fillId="2" borderId="1" xfId="0" applyFont="1" applyFill="1" applyBorder="1" applyAlignment="1">
      <alignment horizontal="center" vertical="center" wrapText="1"/>
    </xf>
    <xf numFmtId="0" fontId="80" fillId="2" borderId="1" xfId="0" applyFont="1" applyFill="1" applyBorder="1" applyAlignment="1">
      <alignment horizontal="center" vertical="center"/>
    </xf>
    <xf numFmtId="0" fontId="80" fillId="2" borderId="1" xfId="0" applyFont="1" applyFill="1" applyBorder="1" applyAlignment="1">
      <alignment horizontal="center" vertical="center" wrapText="1"/>
    </xf>
    <xf numFmtId="0" fontId="81" fillId="2" borderId="3" xfId="0" applyFont="1" applyFill="1" applyBorder="1" applyAlignment="1">
      <alignment horizontal="left" vertical="center" wrapText="1"/>
    </xf>
    <xf numFmtId="0" fontId="81" fillId="2" borderId="1" xfId="0" applyFont="1" applyFill="1" applyBorder="1" applyAlignment="1">
      <alignment horizontal="center"/>
    </xf>
    <xf numFmtId="0" fontId="81" fillId="2" borderId="1" xfId="0" applyFont="1" applyFill="1" applyBorder="1" applyAlignment="1">
      <alignment horizontal="center" vertical="center"/>
    </xf>
    <xf numFmtId="0" fontId="81" fillId="6" borderId="1" xfId="0" applyFont="1" applyFill="1" applyBorder="1" applyAlignment="1">
      <alignment horizontal="center" vertical="center" wrapText="1"/>
    </xf>
    <xf numFmtId="0" fontId="81" fillId="0" borderId="1" xfId="0" applyFont="1" applyBorder="1" applyAlignment="1">
      <alignment vertical="center" wrapText="1"/>
    </xf>
    <xf numFmtId="0" fontId="81" fillId="0" borderId="1" xfId="0" applyFont="1" applyBorder="1" applyAlignment="1">
      <alignment horizontal="left" vertical="center" wrapText="1"/>
    </xf>
    <xf numFmtId="0" fontId="31" fillId="2" borderId="0" xfId="0" applyFont="1" applyFill="1"/>
    <xf numFmtId="0" fontId="80" fillId="2" borderId="1" xfId="0" applyFont="1" applyFill="1" applyBorder="1"/>
    <xf numFmtId="0" fontId="81" fillId="2" borderId="1" xfId="0" applyFont="1" applyFill="1" applyBorder="1"/>
    <xf numFmtId="0" fontId="81" fillId="0" borderId="1" xfId="0" applyFont="1" applyBorder="1"/>
    <xf numFmtId="0" fontId="81" fillId="2" borderId="3" xfId="0" applyFont="1" applyFill="1" applyBorder="1"/>
    <xf numFmtId="0" fontId="81" fillId="2" borderId="1" xfId="0" applyFont="1" applyFill="1" applyBorder="1" applyAlignment="1">
      <alignment horizontal="center" vertical="center" wrapText="1"/>
    </xf>
    <xf numFmtId="0" fontId="81" fillId="0" borderId="1" xfId="0" applyFont="1" applyBorder="1" applyAlignment="1">
      <alignment horizontal="center" vertical="center"/>
    </xf>
    <xf numFmtId="0" fontId="80" fillId="2" borderId="1" xfId="0" applyFont="1" applyFill="1" applyBorder="1" applyAlignment="1">
      <alignment vertical="center"/>
    </xf>
    <xf numFmtId="0" fontId="80" fillId="22" borderId="1" xfId="0" applyFont="1" applyFill="1" applyBorder="1" applyAlignment="1">
      <alignment vertical="center" wrapText="1"/>
    </xf>
    <xf numFmtId="0" fontId="80" fillId="22" borderId="1" xfId="0" applyFont="1" applyFill="1" applyBorder="1" applyAlignment="1">
      <alignment horizontal="left" vertical="center" wrapText="1"/>
    </xf>
    <xf numFmtId="0" fontId="81" fillId="22" borderId="1" xfId="0" applyFont="1" applyFill="1" applyBorder="1" applyAlignment="1">
      <alignment horizontal="center" vertical="center"/>
    </xf>
    <xf numFmtId="0" fontId="81" fillId="22" borderId="1" xfId="0" applyFont="1" applyFill="1" applyBorder="1" applyAlignment="1">
      <alignment vertical="center"/>
    </xf>
    <xf numFmtId="0" fontId="81" fillId="22" borderId="1" xfId="0" applyFont="1" applyFill="1" applyBorder="1" applyAlignment="1">
      <alignment horizontal="left" vertical="center" wrapText="1"/>
    </xf>
    <xf numFmtId="0" fontId="81" fillId="22" borderId="1" xfId="0" applyFont="1" applyFill="1" applyBorder="1" applyAlignment="1">
      <alignment horizontal="center" vertical="center" wrapText="1"/>
    </xf>
    <xf numFmtId="0" fontId="81" fillId="23" borderId="1" xfId="0" applyFont="1" applyFill="1" applyBorder="1" applyAlignment="1">
      <alignment horizontal="center" vertical="center" wrapText="1"/>
    </xf>
    <xf numFmtId="0" fontId="81" fillId="22" borderId="1" xfId="0" applyFont="1" applyFill="1" applyBorder="1"/>
    <xf numFmtId="0" fontId="81" fillId="22" borderId="1" xfId="0" applyFont="1" applyFill="1" applyBorder="1" applyAlignment="1">
      <alignment vertical="center" wrapText="1"/>
    </xf>
    <xf numFmtId="0" fontId="81" fillId="21" borderId="1" xfId="0" applyFont="1" applyFill="1" applyBorder="1" applyAlignment="1">
      <alignment horizontal="center" vertical="center" wrapText="1"/>
    </xf>
    <xf numFmtId="0" fontId="80" fillId="22" borderId="1" xfId="0" applyFont="1" applyFill="1" applyBorder="1" applyAlignment="1">
      <alignment horizontal="center" vertical="center"/>
    </xf>
    <xf numFmtId="0" fontId="81" fillId="21" borderId="1" xfId="0" applyFont="1" applyFill="1" applyBorder="1" applyAlignment="1">
      <alignment vertical="center" wrapText="1"/>
    </xf>
    <xf numFmtId="0" fontId="80" fillId="22" borderId="1" xfId="0" applyFont="1" applyFill="1" applyBorder="1" applyAlignment="1">
      <alignment horizontal="center" vertical="center" wrapText="1"/>
    </xf>
    <xf numFmtId="0" fontId="81" fillId="22" borderId="3" xfId="0" applyFont="1" applyFill="1" applyBorder="1"/>
    <xf numFmtId="3" fontId="80" fillId="2" borderId="1" xfId="0" applyNumberFormat="1" applyFont="1" applyFill="1" applyBorder="1" applyAlignment="1">
      <alignment horizontal="left" vertical="center" wrapText="1"/>
    </xf>
    <xf numFmtId="0" fontId="82" fillId="2" borderId="1" xfId="0" applyFont="1" applyFill="1" applyBorder="1" applyAlignment="1">
      <alignment horizontal="left" vertical="center" wrapText="1"/>
    </xf>
    <xf numFmtId="0" fontId="81" fillId="2" borderId="1" xfId="0" applyFont="1" applyFill="1" applyBorder="1" applyAlignment="1">
      <alignment vertical="top" wrapText="1"/>
    </xf>
    <xf numFmtId="3" fontId="81" fillId="6" borderId="1" xfId="0" applyNumberFormat="1" applyFont="1" applyFill="1" applyBorder="1" applyAlignment="1">
      <alignment horizontal="center" vertical="center" wrapText="1"/>
    </xf>
    <xf numFmtId="0" fontId="80" fillId="2" borderId="3" xfId="0" applyFont="1" applyFill="1" applyBorder="1" applyAlignment="1">
      <alignment horizontal="left" vertical="center" wrapText="1"/>
    </xf>
    <xf numFmtId="3" fontId="80" fillId="2" borderId="3" xfId="0" applyNumberFormat="1" applyFont="1" applyFill="1" applyBorder="1" applyAlignment="1">
      <alignment horizontal="left" vertical="center" wrapText="1"/>
    </xf>
    <xf numFmtId="3" fontId="81" fillId="6" borderId="3" xfId="0" applyNumberFormat="1" applyFont="1" applyFill="1" applyBorder="1" applyAlignment="1">
      <alignment horizontal="center" vertical="center" wrapText="1"/>
    </xf>
    <xf numFmtId="0" fontId="80" fillId="2" borderId="56" xfId="0" applyFont="1" applyFill="1" applyBorder="1" applyAlignment="1">
      <alignment horizontal="left" vertical="center" wrapText="1"/>
    </xf>
    <xf numFmtId="0" fontId="23" fillId="2" borderId="32" xfId="0" applyFont="1" applyFill="1" applyBorder="1"/>
    <xf numFmtId="0" fontId="23" fillId="2" borderId="39" xfId="0" applyFont="1" applyFill="1" applyBorder="1"/>
    <xf numFmtId="10" fontId="4" fillId="0" borderId="0" xfId="0" applyNumberFormat="1" applyFont="1" applyAlignment="1">
      <alignment horizontal="center" vertical="center"/>
    </xf>
    <xf numFmtId="0" fontId="21" fillId="2" borderId="60" xfId="0" applyFont="1" applyFill="1" applyBorder="1" applyAlignment="1">
      <alignment horizontal="left" vertical="center" wrapText="1"/>
    </xf>
    <xf numFmtId="10" fontId="49" fillId="0" borderId="68" xfId="10" applyNumberFormat="1" applyFont="1" applyBorder="1" applyAlignment="1">
      <alignment horizontal="center" vertical="center" wrapText="1"/>
    </xf>
    <xf numFmtId="10" fontId="49" fillId="0" borderId="69" xfId="10" applyNumberFormat="1" applyFont="1" applyBorder="1" applyAlignment="1">
      <alignment horizontal="center" vertical="center" wrapText="1"/>
    </xf>
    <xf numFmtId="10" fontId="49" fillId="0" borderId="70" xfId="10" applyNumberFormat="1" applyFont="1" applyBorder="1" applyAlignment="1">
      <alignment horizontal="center" vertical="center" wrapText="1"/>
    </xf>
    <xf numFmtId="0" fontId="80" fillId="2" borderId="5" xfId="0" applyFont="1" applyFill="1" applyBorder="1" applyAlignment="1">
      <alignment vertical="center" wrapText="1"/>
    </xf>
    <xf numFmtId="0" fontId="80" fillId="2" borderId="5" xfId="0" applyFont="1" applyFill="1" applyBorder="1" applyAlignment="1">
      <alignment horizontal="left" vertical="center" wrapText="1"/>
    </xf>
    <xf numFmtId="0" fontId="81" fillId="2" borderId="5" xfId="0" applyFont="1" applyFill="1" applyBorder="1" applyAlignment="1">
      <alignment horizontal="center"/>
    </xf>
    <xf numFmtId="0" fontId="81" fillId="2" borderId="5" xfId="0" applyFont="1" applyFill="1" applyBorder="1" applyAlignment="1">
      <alignment horizontal="center" vertical="center"/>
    </xf>
    <xf numFmtId="0" fontId="80" fillId="24" borderId="41" xfId="0" applyFont="1" applyFill="1" applyBorder="1" applyAlignment="1">
      <alignment horizontal="left" vertical="center" wrapText="1"/>
    </xf>
    <xf numFmtId="0" fontId="80" fillId="21" borderId="57" xfId="0" applyFont="1" applyFill="1" applyBorder="1" applyAlignment="1">
      <alignment vertical="center" wrapText="1"/>
    </xf>
    <xf numFmtId="0" fontId="81" fillId="22" borderId="57" xfId="0" applyFont="1" applyFill="1" applyBorder="1" applyAlignment="1">
      <alignment horizontal="left" vertical="center" wrapText="1"/>
    </xf>
    <xf numFmtId="0" fontId="80" fillId="22" borderId="57" xfId="0" applyFont="1" applyFill="1" applyBorder="1" applyAlignment="1">
      <alignment horizontal="left" vertical="center" wrapText="1"/>
    </xf>
    <xf numFmtId="0" fontId="81" fillId="23" borderId="57" xfId="0" applyFont="1" applyFill="1" applyBorder="1" applyAlignment="1">
      <alignment horizontal="center" vertical="center" wrapText="1"/>
    </xf>
    <xf numFmtId="0" fontId="81" fillId="22" borderId="57" xfId="0" applyFont="1" applyFill="1" applyBorder="1" applyAlignment="1">
      <alignment vertical="center"/>
    </xf>
    <xf numFmtId="0" fontId="81" fillId="22" borderId="57" xfId="0" applyFont="1" applyFill="1" applyBorder="1" applyAlignment="1">
      <alignment horizontal="center" vertical="center" wrapText="1"/>
    </xf>
    <xf numFmtId="0" fontId="81" fillId="22" borderId="57" xfId="0" applyFont="1" applyFill="1" applyBorder="1"/>
    <xf numFmtId="0" fontId="81" fillId="2" borderId="5" xfId="0" applyFont="1" applyFill="1" applyBorder="1" applyAlignment="1">
      <alignment horizontal="center" vertical="center" wrapText="1"/>
    </xf>
    <xf numFmtId="0" fontId="80" fillId="24" borderId="1" xfId="0" applyFont="1" applyFill="1" applyBorder="1" applyAlignment="1">
      <alignment horizontal="left" vertical="center" wrapText="1"/>
    </xf>
    <xf numFmtId="0" fontId="21" fillId="24" borderId="1" xfId="0" applyFont="1" applyFill="1" applyBorder="1" applyAlignment="1">
      <alignment horizontal="left" vertical="center" wrapText="1"/>
    </xf>
    <xf numFmtId="0" fontId="21" fillId="24" borderId="60" xfId="0" applyFont="1" applyFill="1" applyBorder="1" applyAlignment="1">
      <alignment horizontal="center" vertical="center" wrapText="1"/>
    </xf>
    <xf numFmtId="0" fontId="80" fillId="2" borderId="74" xfId="0" applyFont="1" applyFill="1" applyBorder="1" applyAlignment="1">
      <alignment horizontal="left" vertical="center" wrapText="1"/>
    </xf>
    <xf numFmtId="0" fontId="80" fillId="2" borderId="75" xfId="0" applyFont="1" applyFill="1" applyBorder="1" applyAlignment="1">
      <alignment horizontal="left" vertical="center" wrapText="1"/>
    </xf>
    <xf numFmtId="0" fontId="80" fillId="24" borderId="42" xfId="0" applyFont="1" applyFill="1" applyBorder="1" applyAlignment="1">
      <alignment horizontal="center" vertical="center" wrapText="1"/>
    </xf>
    <xf numFmtId="43" fontId="81" fillId="2" borderId="5" xfId="3" applyFont="1" applyFill="1" applyBorder="1" applyAlignment="1">
      <alignment horizontal="right" vertical="center"/>
    </xf>
    <xf numFmtId="43" fontId="81" fillId="2" borderId="5" xfId="3" applyFont="1" applyFill="1" applyBorder="1" applyAlignment="1">
      <alignment horizontal="center" vertical="center"/>
    </xf>
    <xf numFmtId="43" fontId="81" fillId="2" borderId="5" xfId="3" applyFont="1" applyFill="1" applyBorder="1" applyAlignment="1">
      <alignment horizontal="center" vertical="center" wrapText="1"/>
    </xf>
    <xf numFmtId="0" fontId="81" fillId="2" borderId="16" xfId="0" applyFont="1" applyFill="1" applyBorder="1" applyAlignment="1">
      <alignment horizontal="center" vertical="center" wrapText="1"/>
    </xf>
    <xf numFmtId="43" fontId="81" fillId="2" borderId="1" xfId="3" applyFont="1" applyFill="1" applyBorder="1" applyAlignment="1">
      <alignment horizontal="right" vertical="center"/>
    </xf>
    <xf numFmtId="43" fontId="81" fillId="0" borderId="1" xfId="3" applyFont="1" applyFill="1" applyBorder="1" applyAlignment="1">
      <alignment horizontal="center" vertical="center"/>
    </xf>
    <xf numFmtId="43" fontId="81" fillId="0" borderId="1" xfId="3" applyFont="1" applyFill="1" applyBorder="1" applyAlignment="1">
      <alignment horizontal="center" vertical="center" wrapText="1"/>
    </xf>
    <xf numFmtId="0" fontId="81" fillId="0" borderId="60" xfId="0" applyFont="1" applyBorder="1" applyAlignment="1">
      <alignment horizontal="center" vertical="center" wrapText="1"/>
    </xf>
    <xf numFmtId="0" fontId="80" fillId="2" borderId="60" xfId="0" applyFont="1" applyFill="1" applyBorder="1" applyAlignment="1">
      <alignment horizontal="left" vertical="center" wrapText="1"/>
    </xf>
    <xf numFmtId="43" fontId="81" fillId="0" borderId="1" xfId="3" applyFont="1" applyFill="1" applyBorder="1" applyAlignment="1">
      <alignment horizontal="right" vertical="center"/>
    </xf>
    <xf numFmtId="43" fontId="81" fillId="2" borderId="1" xfId="3" applyFont="1" applyFill="1" applyBorder="1" applyAlignment="1">
      <alignment horizontal="center" vertical="center"/>
    </xf>
    <xf numFmtId="43" fontId="81" fillId="2" borderId="1" xfId="3" applyFont="1" applyFill="1" applyBorder="1" applyAlignment="1">
      <alignment horizontal="center" vertical="center" wrapText="1"/>
    </xf>
    <xf numFmtId="0" fontId="81" fillId="2" borderId="60" xfId="0" applyFont="1" applyFill="1" applyBorder="1" applyAlignment="1">
      <alignment horizontal="center" vertical="center" wrapText="1"/>
    </xf>
    <xf numFmtId="0" fontId="84" fillId="2" borderId="1" xfId="0" applyFont="1" applyFill="1" applyBorder="1" applyAlignment="1">
      <alignment vertical="center" wrapText="1"/>
    </xf>
    <xf numFmtId="0" fontId="80" fillId="2" borderId="60" xfId="0" applyFont="1" applyFill="1" applyBorder="1" applyAlignment="1">
      <alignment horizontal="center" vertical="center" wrapText="1"/>
    </xf>
    <xf numFmtId="0" fontId="81" fillId="0" borderId="0" xfId="0" applyFont="1"/>
    <xf numFmtId="0" fontId="84" fillId="2" borderId="1" xfId="0" applyFont="1" applyFill="1" applyBorder="1" applyAlignment="1">
      <alignment horizontal="left" vertical="center" wrapText="1"/>
    </xf>
    <xf numFmtId="0" fontId="84" fillId="2" borderId="1" xfId="0" applyFont="1" applyFill="1" applyBorder="1"/>
    <xf numFmtId="0" fontId="80" fillId="2" borderId="1" xfId="0" applyFont="1" applyFill="1" applyBorder="1" applyAlignment="1">
      <alignment horizontal="right"/>
    </xf>
    <xf numFmtId="43" fontId="80" fillId="2" borderId="1" xfId="3" applyFont="1" applyFill="1" applyBorder="1" applyAlignment="1">
      <alignment horizontal="center" vertical="center"/>
    </xf>
    <xf numFmtId="43" fontId="81" fillId="2" borderId="3" xfId="3" applyFont="1" applyFill="1" applyBorder="1" applyAlignment="1">
      <alignment horizontal="right" vertical="center"/>
    </xf>
    <xf numFmtId="0" fontId="81" fillId="2" borderId="0" xfId="0" applyFont="1" applyFill="1"/>
    <xf numFmtId="4" fontId="81" fillId="22" borderId="1" xfId="0" applyNumberFormat="1" applyFont="1" applyFill="1" applyBorder="1" applyAlignment="1">
      <alignment horizontal="right" vertical="center"/>
    </xf>
    <xf numFmtId="0" fontId="81" fillId="22" borderId="1" xfId="0" applyFont="1" applyFill="1" applyBorder="1" applyAlignment="1">
      <alignment horizontal="right" vertical="center"/>
    </xf>
    <xf numFmtId="0" fontId="84" fillId="22" borderId="1" xfId="0" applyFont="1" applyFill="1" applyBorder="1" applyAlignment="1">
      <alignment vertical="center"/>
    </xf>
    <xf numFmtId="0" fontId="81" fillId="22" borderId="60" xfId="0" applyFont="1" applyFill="1" applyBorder="1" applyAlignment="1">
      <alignment horizontal="center" vertical="center" wrapText="1"/>
    </xf>
    <xf numFmtId="0" fontId="84" fillId="22" borderId="1" xfId="0" applyFont="1" applyFill="1" applyBorder="1"/>
    <xf numFmtId="0" fontId="84" fillId="0" borderId="1" xfId="0" applyFont="1" applyBorder="1"/>
    <xf numFmtId="0" fontId="81" fillId="0" borderId="1" xfId="0" applyFont="1" applyBorder="1" applyAlignment="1">
      <alignment wrapText="1"/>
    </xf>
    <xf numFmtId="0" fontId="84" fillId="0" borderId="1" xfId="0" applyFont="1" applyBorder="1" applyAlignment="1">
      <alignment vertical="center" wrapText="1"/>
    </xf>
    <xf numFmtId="0" fontId="84" fillId="22" borderId="1" xfId="0" applyFont="1" applyFill="1" applyBorder="1" applyAlignment="1">
      <alignment vertical="center" wrapText="1"/>
    </xf>
    <xf numFmtId="0" fontId="81" fillId="0" borderId="3" xfId="0" applyFont="1" applyBorder="1"/>
    <xf numFmtId="0" fontId="84" fillId="0" borderId="3" xfId="0" applyFont="1" applyBorder="1" applyAlignment="1">
      <alignment vertical="center" wrapText="1"/>
    </xf>
    <xf numFmtId="0" fontId="80" fillId="0" borderId="57" xfId="0" applyFont="1" applyBorder="1" applyAlignment="1">
      <alignment horizontal="right" vertical="center"/>
    </xf>
    <xf numFmtId="0" fontId="81" fillId="0" borderId="57" xfId="0" applyFont="1" applyBorder="1"/>
    <xf numFmtId="0" fontId="84" fillId="22" borderId="57" xfId="0" applyFont="1" applyFill="1" applyBorder="1" applyAlignment="1">
      <alignment vertical="center" wrapText="1"/>
    </xf>
    <xf numFmtId="0" fontId="81" fillId="22" borderId="67" xfId="0" applyFont="1" applyFill="1" applyBorder="1" applyAlignment="1">
      <alignment horizontal="center" vertical="center" wrapText="1"/>
    </xf>
    <xf numFmtId="44" fontId="80" fillId="2" borderId="75" xfId="9" applyFont="1" applyFill="1" applyBorder="1" applyAlignment="1">
      <alignment horizontal="left" vertical="center" wrapText="1"/>
    </xf>
    <xf numFmtId="0" fontId="80" fillId="2" borderId="76" xfId="0" applyFont="1" applyFill="1" applyBorder="1" applyAlignment="1">
      <alignment horizontal="center" vertical="center" wrapText="1"/>
    </xf>
    <xf numFmtId="0" fontId="80" fillId="0" borderId="0" xfId="0" applyFont="1" applyAlignment="1">
      <alignment horizontal="right"/>
    </xf>
    <xf numFmtId="43" fontId="81" fillId="0" borderId="5" xfId="3" applyFont="1" applyFill="1" applyBorder="1" applyAlignment="1">
      <alignment horizontal="center" vertical="center"/>
    </xf>
    <xf numFmtId="43" fontId="81" fillId="0" borderId="5" xfId="3" applyFont="1" applyFill="1" applyBorder="1" applyAlignment="1">
      <alignment horizontal="center" vertical="center" wrapText="1"/>
    </xf>
    <xf numFmtId="0" fontId="80" fillId="2" borderId="16" xfId="0" applyFont="1" applyFill="1" applyBorder="1" applyAlignment="1">
      <alignment horizontal="left" vertical="center" wrapText="1"/>
    </xf>
    <xf numFmtId="44" fontId="80" fillId="2" borderId="1" xfId="9" applyFont="1" applyFill="1" applyBorder="1" applyAlignment="1">
      <alignment horizontal="right" vertical="center" wrapText="1"/>
    </xf>
    <xf numFmtId="44" fontId="80" fillId="24" borderId="1" xfId="9" applyFont="1" applyFill="1" applyBorder="1" applyAlignment="1">
      <alignment horizontal="left" vertical="center" wrapText="1"/>
    </xf>
    <xf numFmtId="44" fontId="80" fillId="24" borderId="1" xfId="0" applyNumberFormat="1" applyFont="1" applyFill="1" applyBorder="1" applyAlignment="1">
      <alignment horizontal="left" vertical="center" wrapText="1"/>
    </xf>
    <xf numFmtId="0" fontId="80" fillId="24" borderId="60" xfId="0" applyFont="1" applyFill="1" applyBorder="1" applyAlignment="1">
      <alignment horizontal="center" vertical="center" wrapText="1"/>
    </xf>
    <xf numFmtId="43" fontId="80" fillId="2" borderId="1" xfId="3" applyFont="1" applyFill="1" applyBorder="1" applyAlignment="1">
      <alignment horizontal="right" vertical="center"/>
    </xf>
    <xf numFmtId="43" fontId="82" fillId="2" borderId="1" xfId="2" applyFont="1" applyFill="1" applyBorder="1" applyAlignment="1">
      <alignment horizontal="right" vertical="center" wrapText="1"/>
    </xf>
    <xf numFmtId="43" fontId="80" fillId="2" borderId="1" xfId="2" applyFont="1" applyFill="1" applyBorder="1" applyAlignment="1">
      <alignment horizontal="right" vertical="center" wrapText="1"/>
    </xf>
    <xf numFmtId="43" fontId="80" fillId="2" borderId="3" xfId="2" applyFont="1" applyFill="1" applyBorder="1" applyAlignment="1">
      <alignment horizontal="right" vertical="center" wrapText="1"/>
    </xf>
    <xf numFmtId="0" fontId="80" fillId="2" borderId="67" xfId="0" applyFont="1" applyFill="1" applyBorder="1" applyAlignment="1">
      <alignment horizontal="left" vertical="center" wrapText="1"/>
    </xf>
    <xf numFmtId="44" fontId="21" fillId="2" borderId="30" xfId="9" applyFont="1" applyFill="1" applyBorder="1" applyAlignment="1">
      <alignment horizontal="right" vertical="center" wrapText="1"/>
    </xf>
    <xf numFmtId="0" fontId="80" fillId="24" borderId="5" xfId="0" applyFont="1" applyFill="1" applyBorder="1" applyAlignment="1">
      <alignment horizontal="left" vertical="center" wrapText="1"/>
    </xf>
    <xf numFmtId="0" fontId="80" fillId="24" borderId="48" xfId="0" applyFont="1" applyFill="1" applyBorder="1" applyAlignment="1">
      <alignment horizontal="center" vertical="center" wrapText="1"/>
    </xf>
    <xf numFmtId="0" fontId="61" fillId="32" borderId="77" xfId="0" applyFont="1" applyFill="1" applyBorder="1" applyAlignment="1">
      <alignment horizontal="center" vertical="center" wrapText="1"/>
    </xf>
    <xf numFmtId="0" fontId="72" fillId="32" borderId="77" xfId="0" applyFont="1" applyFill="1" applyBorder="1" applyAlignment="1">
      <alignment horizontal="center" vertical="center" wrapText="1"/>
    </xf>
    <xf numFmtId="3" fontId="61" fillId="32" borderId="77" xfId="0" applyNumberFormat="1" applyFont="1" applyFill="1" applyBorder="1" applyAlignment="1">
      <alignment horizontal="center" vertical="center" wrapText="1"/>
    </xf>
    <xf numFmtId="0" fontId="44" fillId="24" borderId="5" xfId="0" applyFont="1" applyFill="1" applyBorder="1" applyAlignment="1">
      <alignment horizontal="left" vertical="center" wrapText="1"/>
    </xf>
    <xf numFmtId="0" fontId="44" fillId="24" borderId="16" xfId="0" applyFont="1" applyFill="1" applyBorder="1" applyAlignment="1">
      <alignment horizontal="left" vertical="center" wrapText="1"/>
    </xf>
    <xf numFmtId="0" fontId="68" fillId="24" borderId="5" xfId="0" applyFont="1" applyFill="1" applyBorder="1" applyAlignment="1">
      <alignment horizontal="left" vertical="center" wrapText="1"/>
    </xf>
    <xf numFmtId="44" fontId="63" fillId="24" borderId="5" xfId="9" applyFont="1" applyFill="1" applyBorder="1" applyAlignment="1">
      <alignment horizontal="center" vertical="center" wrapText="1"/>
    </xf>
    <xf numFmtId="43" fontId="63" fillId="24" borderId="5" xfId="2" applyFont="1" applyFill="1" applyBorder="1" applyAlignment="1">
      <alignment horizontal="center" vertical="center" wrapText="1"/>
    </xf>
    <xf numFmtId="43" fontId="62" fillId="24" borderId="5" xfId="2" applyFont="1" applyFill="1" applyBorder="1" applyAlignment="1">
      <alignment horizontal="left" vertical="center" wrapText="1"/>
    </xf>
    <xf numFmtId="0" fontId="69" fillId="0" borderId="0" xfId="0" applyFont="1"/>
    <xf numFmtId="0" fontId="75" fillId="2" borderId="1" xfId="0" applyFont="1" applyFill="1" applyBorder="1" applyAlignment="1">
      <alignment horizontal="left" vertical="center" wrapText="1"/>
    </xf>
    <xf numFmtId="0" fontId="41" fillId="2" borderId="1" xfId="0" applyFont="1" applyFill="1" applyBorder="1" applyAlignment="1">
      <alignment vertical="center" wrapText="1"/>
    </xf>
    <xf numFmtId="0" fontId="85" fillId="2" borderId="1" xfId="0" applyFont="1" applyFill="1" applyBorder="1" applyAlignment="1">
      <alignment horizontal="left" vertical="center" wrapText="1"/>
    </xf>
    <xf numFmtId="0" fontId="75" fillId="0" borderId="1" xfId="0" applyFont="1" applyBorder="1" applyAlignment="1">
      <alignment horizontal="left" vertical="center" wrapText="1"/>
    </xf>
    <xf numFmtId="0" fontId="85" fillId="0" borderId="1" xfId="0" applyFont="1" applyBorder="1" applyAlignment="1">
      <alignment horizontal="center" vertical="center" wrapText="1"/>
    </xf>
    <xf numFmtId="0" fontId="85" fillId="2" borderId="1" xfId="0" applyFont="1" applyFill="1" applyBorder="1" applyAlignment="1">
      <alignment horizontal="center" vertical="center" wrapText="1"/>
    </xf>
    <xf numFmtId="0" fontId="41" fillId="0" borderId="1" xfId="0" applyFont="1" applyBorder="1"/>
    <xf numFmtId="0" fontId="62" fillId="2" borderId="1" xfId="0" applyFont="1" applyFill="1" applyBorder="1" applyAlignment="1">
      <alignment vertical="center" wrapText="1"/>
    </xf>
    <xf numFmtId="0" fontId="62" fillId="2" borderId="1" xfId="0" applyFont="1" applyFill="1" applyBorder="1" applyAlignment="1">
      <alignment horizontal="left" vertical="center" wrapText="1"/>
    </xf>
    <xf numFmtId="0" fontId="75" fillId="2" borderId="3" xfId="0" applyFont="1" applyFill="1" applyBorder="1" applyAlignment="1">
      <alignment horizontal="left" vertical="center" wrapText="1"/>
    </xf>
    <xf numFmtId="0" fontId="85" fillId="2" borderId="1" xfId="0" applyFont="1" applyFill="1" applyBorder="1" applyAlignment="1">
      <alignment horizontal="center" vertical="center"/>
    </xf>
    <xf numFmtId="0" fontId="41" fillId="2" borderId="1" xfId="0" applyFont="1" applyFill="1" applyBorder="1" applyAlignment="1">
      <alignment horizontal="center" vertical="center" wrapText="1"/>
    </xf>
    <xf numFmtId="0" fontId="41" fillId="2" borderId="1" xfId="0" applyFont="1" applyFill="1" applyBorder="1"/>
    <xf numFmtId="4" fontId="41" fillId="2" borderId="1" xfId="0" applyNumberFormat="1" applyFont="1" applyFill="1" applyBorder="1"/>
    <xf numFmtId="0" fontId="87" fillId="5" borderId="1" xfId="0" applyFont="1" applyFill="1" applyBorder="1" applyAlignment="1">
      <alignment horizontal="left" vertical="center" wrapText="1"/>
    </xf>
    <xf numFmtId="0" fontId="85" fillId="0" borderId="1" xfId="0" applyFont="1" applyBorder="1" applyAlignment="1">
      <alignment horizontal="center" vertical="center"/>
    </xf>
    <xf numFmtId="43" fontId="85" fillId="0" borderId="1" xfId="3" applyFont="1" applyFill="1" applyBorder="1" applyAlignment="1">
      <alignment horizontal="center" vertical="center"/>
    </xf>
    <xf numFmtId="43" fontId="86" fillId="0" borderId="1" xfId="3" applyFont="1" applyFill="1" applyBorder="1" applyAlignment="1">
      <alignment horizontal="center" vertical="center" wrapText="1"/>
    </xf>
    <xf numFmtId="0" fontId="41" fillId="0" borderId="1" xfId="0" applyFont="1" applyBorder="1" applyAlignment="1">
      <alignment horizontal="center" vertical="center" wrapText="1"/>
    </xf>
    <xf numFmtId="4" fontId="41" fillId="2" borderId="3" xfId="0" applyNumberFormat="1" applyFont="1" applyFill="1" applyBorder="1"/>
    <xf numFmtId="0" fontId="41" fillId="0" borderId="3" xfId="0" applyFont="1" applyBorder="1"/>
    <xf numFmtId="0" fontId="85" fillId="2" borderId="9" xfId="0" applyFont="1" applyFill="1" applyBorder="1" applyAlignment="1">
      <alignment horizontal="left" vertical="center" wrapText="1"/>
    </xf>
    <xf numFmtId="0" fontId="75" fillId="24" borderId="1" xfId="0" applyFont="1" applyFill="1" applyBorder="1" applyAlignment="1">
      <alignment horizontal="left" vertical="center" wrapText="1"/>
    </xf>
    <xf numFmtId="3" fontId="75" fillId="24" borderId="1" xfId="0" applyNumberFormat="1" applyFont="1" applyFill="1" applyBorder="1" applyAlignment="1">
      <alignment horizontal="center" vertical="center" wrapText="1"/>
    </xf>
    <xf numFmtId="0" fontId="41" fillId="0" borderId="61" xfId="0" applyFont="1" applyBorder="1"/>
    <xf numFmtId="4" fontId="41" fillId="2" borderId="78" xfId="0" applyNumberFormat="1" applyFont="1" applyFill="1" applyBorder="1"/>
    <xf numFmtId="0" fontId="75" fillId="24" borderId="60" xfId="0" applyFont="1" applyFill="1" applyBorder="1" applyAlignment="1">
      <alignment horizontal="left" vertical="center" wrapText="1"/>
    </xf>
    <xf numFmtId="0" fontId="75" fillId="0" borderId="60" xfId="0" applyFont="1" applyBorder="1" applyAlignment="1">
      <alignment horizontal="left" vertical="center" wrapText="1"/>
    </xf>
    <xf numFmtId="0" fontId="75" fillId="2" borderId="67" xfId="0" applyFont="1" applyFill="1" applyBorder="1" applyAlignment="1">
      <alignment horizontal="left" vertical="center" wrapText="1"/>
    </xf>
    <xf numFmtId="0" fontId="41" fillId="0" borderId="60" xfId="0" applyFont="1" applyBorder="1" applyAlignment="1">
      <alignment horizontal="center" vertical="center" wrapText="1"/>
    </xf>
    <xf numFmtId="0" fontId="41" fillId="0" borderId="60" xfId="0" applyFont="1" applyBorder="1"/>
    <xf numFmtId="0" fontId="41" fillId="0" borderId="67" xfId="0" applyFont="1" applyBorder="1"/>
    <xf numFmtId="0" fontId="75" fillId="2" borderId="60" xfId="0" applyFont="1" applyFill="1" applyBorder="1" applyAlignment="1">
      <alignment horizontal="left" vertical="center" wrapText="1"/>
    </xf>
    <xf numFmtId="0" fontId="41" fillId="2" borderId="60" xfId="0" applyFont="1" applyFill="1" applyBorder="1"/>
    <xf numFmtId="0" fontId="61" fillId="32" borderId="95" xfId="0" applyFont="1" applyFill="1" applyBorder="1" applyAlignment="1">
      <alignment horizontal="center" vertical="center" wrapText="1"/>
    </xf>
    <xf numFmtId="0" fontId="41" fillId="14" borderId="1" xfId="0" applyFont="1" applyFill="1" applyBorder="1" applyAlignment="1">
      <alignment horizontal="center" vertical="center"/>
    </xf>
    <xf numFmtId="0" fontId="89" fillId="2" borderId="1" xfId="0" applyFont="1" applyFill="1" applyBorder="1" applyAlignment="1">
      <alignment horizontal="center" vertical="center" wrapText="1"/>
    </xf>
    <xf numFmtId="0" fontId="67" fillId="2" borderId="1" xfId="0" applyFont="1" applyFill="1" applyBorder="1" applyAlignment="1">
      <alignment vertical="center"/>
    </xf>
    <xf numFmtId="0" fontId="90" fillId="2" borderId="1" xfId="0" applyFont="1" applyFill="1" applyBorder="1" applyAlignment="1">
      <alignment horizontal="left" vertical="center" wrapText="1"/>
    </xf>
    <xf numFmtId="0" fontId="89" fillId="2" borderId="1" xfId="0" applyFont="1" applyFill="1" applyBorder="1" applyAlignment="1">
      <alignment horizontal="left" vertical="center" wrapText="1"/>
    </xf>
    <xf numFmtId="0" fontId="90" fillId="0" borderId="1" xfId="0" applyFont="1" applyBorder="1" applyAlignment="1">
      <alignment horizontal="left" vertical="center" wrapText="1"/>
    </xf>
    <xf numFmtId="0" fontId="89" fillId="14" borderId="1" xfId="0" applyFont="1" applyFill="1" applyBorder="1" applyAlignment="1">
      <alignment horizontal="center" vertical="center" wrapText="1"/>
    </xf>
    <xf numFmtId="0" fontId="67" fillId="0" borderId="1" xfId="0" applyFont="1" applyBorder="1" applyAlignment="1">
      <alignment horizontal="center"/>
    </xf>
    <xf numFmtId="0" fontId="89" fillId="0" borderId="1" xfId="0" applyFont="1" applyBorder="1" applyAlignment="1">
      <alignment horizontal="center" vertical="center"/>
    </xf>
    <xf numFmtId="43" fontId="89" fillId="2" borderId="1" xfId="3" applyFont="1" applyFill="1" applyBorder="1" applyAlignment="1">
      <alignment horizontal="center" vertical="center"/>
    </xf>
    <xf numFmtId="0" fontId="89" fillId="0" borderId="1" xfId="0" applyFont="1" applyBorder="1" applyAlignment="1">
      <alignment horizontal="center" vertical="center" wrapText="1"/>
    </xf>
    <xf numFmtId="0" fontId="67" fillId="14" borderId="1" xfId="0" applyFont="1" applyFill="1" applyBorder="1" applyAlignment="1">
      <alignment horizontal="center" vertical="center"/>
    </xf>
    <xf numFmtId="0" fontId="67" fillId="2" borderId="1" xfId="0" applyFont="1" applyFill="1" applyBorder="1"/>
    <xf numFmtId="0" fontId="89" fillId="0" borderId="3" xfId="0" applyFont="1" applyBorder="1" applyAlignment="1">
      <alignment horizontal="center" vertical="center" wrapText="1"/>
    </xf>
    <xf numFmtId="0" fontId="89" fillId="2" borderId="60" xfId="0" applyFont="1" applyFill="1" applyBorder="1" applyAlignment="1">
      <alignment horizontal="center" vertical="center" wrapText="1"/>
    </xf>
    <xf numFmtId="0" fontId="89" fillId="0" borderId="78" xfId="0" applyFont="1" applyBorder="1" applyAlignment="1">
      <alignment horizontal="center" vertical="center" wrapText="1"/>
    </xf>
    <xf numFmtId="0" fontId="29" fillId="0" borderId="0" xfId="0" applyFont="1" applyAlignment="1">
      <alignment horizontal="left"/>
    </xf>
    <xf numFmtId="0" fontId="92" fillId="0" borderId="0" xfId="0" applyFont="1" applyAlignment="1">
      <alignment horizontal="left"/>
    </xf>
    <xf numFmtId="0" fontId="93" fillId="0" borderId="0" xfId="0" applyFont="1" applyAlignment="1">
      <alignment wrapText="1"/>
    </xf>
    <xf numFmtId="44" fontId="93" fillId="0" borderId="0" xfId="0" applyNumberFormat="1" applyFont="1" applyAlignment="1">
      <alignment wrapText="1"/>
    </xf>
    <xf numFmtId="0" fontId="94" fillId="0" borderId="0" xfId="0" applyFont="1" applyAlignment="1">
      <alignment wrapText="1"/>
    </xf>
    <xf numFmtId="0" fontId="92" fillId="0" borderId="0" xfId="0" applyFont="1"/>
    <xf numFmtId="0" fontId="93" fillId="0" borderId="0" xfId="0" applyFont="1"/>
    <xf numFmtId="44" fontId="93" fillId="0" borderId="0" xfId="0" applyNumberFormat="1" applyFont="1"/>
    <xf numFmtId="0" fontId="93" fillId="0" borderId="0" xfId="0" applyFont="1" applyAlignment="1">
      <alignment horizontal="left"/>
    </xf>
    <xf numFmtId="44" fontId="93" fillId="0" borderId="0" xfId="0" applyNumberFormat="1" applyFont="1" applyAlignment="1">
      <alignment horizontal="left"/>
    </xf>
    <xf numFmtId="44" fontId="92" fillId="0" borderId="0" xfId="0" applyNumberFormat="1" applyFont="1" applyAlignment="1">
      <alignment horizontal="left"/>
    </xf>
    <xf numFmtId="0" fontId="92" fillId="0" borderId="0" xfId="0" applyFont="1" applyAlignment="1">
      <alignment vertical="center"/>
    </xf>
    <xf numFmtId="0" fontId="81" fillId="24" borderId="1" xfId="0" applyFont="1" applyFill="1" applyBorder="1" applyAlignment="1">
      <alignment horizontal="left" vertical="center" wrapText="1"/>
    </xf>
    <xf numFmtId="0" fontId="95" fillId="2" borderId="1" xfId="0" applyFont="1" applyFill="1" applyBorder="1" applyAlignment="1">
      <alignment vertical="center" wrapText="1"/>
    </xf>
    <xf numFmtId="0" fontId="44" fillId="0" borderId="1" xfId="0" applyFont="1" applyBorder="1" applyAlignment="1">
      <alignment vertical="center" wrapText="1"/>
    </xf>
    <xf numFmtId="0" fontId="80" fillId="0" borderId="1" xfId="0" applyFont="1" applyBorder="1" applyAlignment="1">
      <alignment vertical="center" wrapText="1"/>
    </xf>
    <xf numFmtId="0" fontId="81" fillId="0" borderId="1" xfId="0" applyFont="1" applyBorder="1" applyAlignment="1">
      <alignment horizontal="center" vertical="center" wrapText="1"/>
    </xf>
    <xf numFmtId="0" fontId="46" fillId="2" borderId="1" xfId="0" applyFont="1" applyFill="1" applyBorder="1" applyAlignment="1">
      <alignment wrapText="1"/>
    </xf>
    <xf numFmtId="0" fontId="81" fillId="2" borderId="58" xfId="0" applyFont="1" applyFill="1" applyBorder="1" applyAlignment="1">
      <alignment horizontal="left" vertical="center" wrapText="1"/>
    </xf>
    <xf numFmtId="0" fontId="81" fillId="2" borderId="58" xfId="0" applyFont="1" applyFill="1" applyBorder="1" applyAlignment="1">
      <alignment vertical="center" wrapText="1"/>
    </xf>
    <xf numFmtId="0" fontId="81" fillId="0" borderId="58" xfId="0" applyFont="1" applyBorder="1" applyAlignment="1">
      <alignment horizontal="center" vertical="center" wrapText="1"/>
    </xf>
    <xf numFmtId="0" fontId="80" fillId="24" borderId="60" xfId="0" applyFont="1" applyFill="1" applyBorder="1" applyAlignment="1">
      <alignment horizontal="left" vertical="center" wrapText="1"/>
    </xf>
    <xf numFmtId="0" fontId="46" fillId="0" borderId="60" xfId="0" applyFont="1" applyBorder="1" applyAlignment="1">
      <alignment wrapText="1"/>
    </xf>
    <xf numFmtId="0" fontId="80" fillId="2" borderId="58" xfId="0" applyFont="1" applyFill="1" applyBorder="1" applyAlignment="1">
      <alignment horizontal="left" vertical="center" wrapText="1"/>
    </xf>
    <xf numFmtId="0" fontId="44" fillId="24" borderId="1" xfId="0" applyFont="1" applyFill="1" applyBorder="1" applyAlignment="1">
      <alignment horizontal="left" vertical="center" wrapText="1"/>
    </xf>
    <xf numFmtId="0" fontId="44" fillId="2" borderId="60" xfId="0" applyFont="1" applyFill="1" applyBorder="1" applyAlignment="1">
      <alignment vertical="center" wrapText="1"/>
    </xf>
    <xf numFmtId="0" fontId="63" fillId="24" borderId="1" xfId="0" applyFont="1" applyFill="1" applyBorder="1" applyAlignment="1">
      <alignment horizontal="left" vertical="center" wrapText="1"/>
    </xf>
    <xf numFmtId="0" fontId="63" fillId="24" borderId="60" xfId="0" applyFont="1" applyFill="1" applyBorder="1" applyAlignment="1">
      <alignment horizontal="left" vertical="center" wrapText="1"/>
    </xf>
    <xf numFmtId="0" fontId="63" fillId="2" borderId="1" xfId="0" applyFont="1" applyFill="1" applyBorder="1" applyAlignment="1">
      <alignment vertical="center" wrapText="1"/>
    </xf>
    <xf numFmtId="0" fontId="43" fillId="2" borderId="1" xfId="0" applyFont="1" applyFill="1" applyBorder="1" applyAlignment="1">
      <alignment vertical="center" wrapText="1"/>
    </xf>
    <xf numFmtId="0" fontId="43" fillId="2" borderId="1" xfId="0" applyFont="1" applyFill="1" applyBorder="1" applyAlignment="1">
      <alignment horizontal="left" vertical="center" wrapText="1"/>
    </xf>
    <xf numFmtId="3" fontId="43" fillId="2" borderId="1" xfId="0" applyNumberFormat="1" applyFont="1" applyFill="1" applyBorder="1" applyAlignment="1">
      <alignment horizontal="left" vertical="center" wrapText="1"/>
    </xf>
    <xf numFmtId="0" fontId="63" fillId="0" borderId="1" xfId="0" applyFont="1" applyBorder="1" applyAlignment="1">
      <alignment horizontal="left" vertical="center" wrapText="1"/>
    </xf>
    <xf numFmtId="0" fontId="63" fillId="2"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wrapText="1"/>
    </xf>
    <xf numFmtId="0" fontId="43" fillId="0" borderId="60" xfId="0" applyFont="1" applyBorder="1" applyAlignment="1">
      <alignment wrapText="1"/>
    </xf>
    <xf numFmtId="0" fontId="63" fillId="2" borderId="60" xfId="0" applyFont="1" applyFill="1" applyBorder="1" applyAlignment="1">
      <alignment horizontal="center" vertical="center"/>
    </xf>
    <xf numFmtId="0" fontId="43" fillId="0" borderId="18" xfId="0" applyFont="1" applyBorder="1" applyAlignment="1">
      <alignment vertical="center" wrapText="1"/>
    </xf>
    <xf numFmtId="0" fontId="43" fillId="0" borderId="1" xfId="0" applyFont="1" applyBorder="1" applyAlignment="1">
      <alignment vertical="center" wrapText="1"/>
    </xf>
    <xf numFmtId="0" fontId="43" fillId="2" borderId="1" xfId="0" applyFont="1" applyFill="1" applyBorder="1" applyAlignment="1">
      <alignment vertical="top" wrapText="1"/>
    </xf>
    <xf numFmtId="0" fontId="63" fillId="2" borderId="60" xfId="0" applyFont="1" applyFill="1" applyBorder="1" applyAlignment="1">
      <alignment horizontal="center" vertical="center" wrapText="1"/>
    </xf>
    <xf numFmtId="0" fontId="63" fillId="2" borderId="60" xfId="0" applyFont="1" applyFill="1" applyBorder="1" applyAlignment="1">
      <alignment horizontal="left" vertical="center" wrapText="1"/>
    </xf>
    <xf numFmtId="0" fontId="63" fillId="0" borderId="1" xfId="0" applyFont="1" applyBorder="1" applyAlignment="1">
      <alignment vertical="center" wrapText="1"/>
    </xf>
    <xf numFmtId="0" fontId="63" fillId="0" borderId="60" xfId="0" applyFont="1" applyBorder="1" applyAlignment="1">
      <alignment vertical="center" wrapText="1"/>
    </xf>
    <xf numFmtId="0" fontId="43" fillId="2" borderId="0" xfId="0" applyFont="1" applyFill="1" applyAlignment="1">
      <alignment wrapText="1"/>
    </xf>
    <xf numFmtId="0" fontId="43" fillId="0" borderId="18" xfId="0" applyFont="1" applyBorder="1" applyAlignment="1">
      <alignment horizontal="left" vertical="center" wrapText="1"/>
    </xf>
    <xf numFmtId="0" fontId="43" fillId="0" borderId="1" xfId="0" applyFont="1" applyBorder="1" applyAlignment="1">
      <alignment horizontal="center" vertical="center" wrapText="1"/>
    </xf>
    <xf numFmtId="0" fontId="43" fillId="2" borderId="60" xfId="0" applyFont="1" applyFill="1" applyBorder="1" applyAlignment="1">
      <alignment horizontal="left" vertical="center" wrapText="1"/>
    </xf>
    <xf numFmtId="0" fontId="43" fillId="2" borderId="58" xfId="0" applyFont="1" applyFill="1" applyBorder="1" applyAlignment="1">
      <alignment horizontal="left" vertical="center" wrapText="1"/>
    </xf>
    <xf numFmtId="0" fontId="43" fillId="0" borderId="58" xfId="0" applyFont="1" applyBorder="1" applyAlignment="1">
      <alignment horizontal="center" vertical="center" wrapText="1"/>
    </xf>
    <xf numFmtId="0" fontId="43" fillId="0" borderId="58" xfId="0" applyFont="1" applyBorder="1" applyAlignment="1">
      <alignment wrapText="1"/>
    </xf>
    <xf numFmtId="0" fontId="43" fillId="0" borderId="58" xfId="0" applyFont="1" applyBorder="1" applyAlignment="1">
      <alignment vertical="center" wrapText="1"/>
    </xf>
    <xf numFmtId="0" fontId="43" fillId="0" borderId="1" xfId="0" applyFont="1" applyBorder="1"/>
    <xf numFmtId="0" fontId="62" fillId="24" borderId="1" xfId="0" applyFont="1" applyFill="1" applyBorder="1" applyAlignment="1">
      <alignment horizontal="left" vertical="center" wrapText="1"/>
    </xf>
    <xf numFmtId="0" fontId="41" fillId="24" borderId="1" xfId="0" applyFont="1" applyFill="1" applyBorder="1" applyAlignment="1">
      <alignment horizontal="left" vertical="center" wrapText="1"/>
    </xf>
    <xf numFmtId="44" fontId="62" fillId="24" borderId="1" xfId="2" applyNumberFormat="1" applyFont="1" applyFill="1" applyBorder="1" applyAlignment="1">
      <alignment horizontal="left" vertical="center" wrapText="1"/>
    </xf>
    <xf numFmtId="0" fontId="41" fillId="2" borderId="1" xfId="0" applyFont="1" applyFill="1" applyBorder="1" applyAlignment="1">
      <alignment horizontal="left" vertical="center" wrapText="1"/>
    </xf>
    <xf numFmtId="44" fontId="62" fillId="2" borderId="1" xfId="0" applyNumberFormat="1" applyFont="1" applyFill="1" applyBorder="1" applyAlignment="1">
      <alignment horizontal="right" vertical="center" wrapText="1"/>
    </xf>
    <xf numFmtId="3" fontId="41" fillId="2" borderId="1" xfId="0" applyNumberFormat="1" applyFont="1" applyFill="1" applyBorder="1" applyAlignment="1">
      <alignment horizontal="left" vertical="center" wrapText="1"/>
    </xf>
    <xf numFmtId="0" fontId="62" fillId="0" borderId="1" xfId="0" applyFont="1" applyBorder="1" applyAlignment="1">
      <alignment horizontal="left" vertical="center" wrapText="1"/>
    </xf>
    <xf numFmtId="44" fontId="41" fillId="2" borderId="1" xfId="0" applyNumberFormat="1" applyFont="1" applyFill="1" applyBorder="1" applyAlignment="1">
      <alignment horizontal="right" vertical="center" wrapText="1"/>
    </xf>
    <xf numFmtId="0" fontId="62" fillId="0" borderId="60" xfId="0" applyFont="1" applyBorder="1" applyAlignment="1">
      <alignment horizontal="center"/>
    </xf>
    <xf numFmtId="0" fontId="41" fillId="0" borderId="1" xfId="0" applyFont="1" applyBorder="1" applyAlignment="1">
      <alignment horizontal="left" vertical="center" wrapText="1"/>
    </xf>
    <xf numFmtId="0" fontId="41" fillId="0" borderId="1" xfId="0" applyFont="1" applyBorder="1" applyAlignment="1">
      <alignment wrapText="1"/>
    </xf>
    <xf numFmtId="44" fontId="41" fillId="0" borderId="1" xfId="0" applyNumberFormat="1" applyFont="1" applyBorder="1" applyAlignment="1">
      <alignment horizontal="right" wrapText="1"/>
    </xf>
    <xf numFmtId="0" fontId="41" fillId="2" borderId="1" xfId="0" applyFont="1" applyFill="1" applyBorder="1" applyAlignment="1">
      <alignment wrapText="1"/>
    </xf>
    <xf numFmtId="0" fontId="41" fillId="0" borderId="60" xfId="0" applyFont="1" applyBorder="1" applyAlignment="1">
      <alignment wrapText="1"/>
    </xf>
    <xf numFmtId="44" fontId="62" fillId="0" borderId="1" xfId="2" applyNumberFormat="1" applyFont="1" applyFill="1" applyBorder="1" applyAlignment="1">
      <alignment horizontal="right" vertical="center" wrapText="1"/>
    </xf>
    <xf numFmtId="0" fontId="41" fillId="0" borderId="60" xfId="0" applyFont="1" applyBorder="1" applyAlignment="1">
      <alignment horizontal="center"/>
    </xf>
    <xf numFmtId="0" fontId="62" fillId="0" borderId="1" xfId="0" applyFont="1" applyBorder="1" applyAlignment="1">
      <alignment horizontal="center" vertical="center" wrapText="1"/>
    </xf>
    <xf numFmtId="0" fontId="62" fillId="2" borderId="60" xfId="0" applyFont="1" applyFill="1" applyBorder="1" applyAlignment="1">
      <alignment horizontal="center" vertical="center"/>
    </xf>
    <xf numFmtId="0" fontId="41" fillId="0" borderId="18" xfId="0" applyFont="1" applyBorder="1" applyAlignment="1">
      <alignment vertical="center" wrapText="1"/>
    </xf>
    <xf numFmtId="0" fontId="41" fillId="0" borderId="1" xfId="0" applyFont="1" applyBorder="1" applyAlignment="1">
      <alignment vertical="center" wrapText="1"/>
    </xf>
    <xf numFmtId="0" fontId="41" fillId="2" borderId="1" xfId="0" applyFont="1" applyFill="1" applyBorder="1" applyAlignment="1">
      <alignment vertical="top" wrapText="1"/>
    </xf>
    <xf numFmtId="44" fontId="41" fillId="0" borderId="1" xfId="0" applyNumberFormat="1" applyFont="1" applyBorder="1" applyAlignment="1">
      <alignment vertical="center"/>
    </xf>
    <xf numFmtId="0" fontId="62" fillId="2" borderId="60" xfId="0" applyFont="1" applyFill="1" applyBorder="1" applyAlignment="1">
      <alignment horizontal="center" vertical="center" wrapText="1"/>
    </xf>
    <xf numFmtId="0" fontId="62" fillId="0" borderId="60" xfId="0" applyFont="1" applyBorder="1" applyAlignment="1">
      <alignment horizontal="center" wrapText="1"/>
    </xf>
    <xf numFmtId="44" fontId="62" fillId="2" borderId="1" xfId="2" applyNumberFormat="1" applyFont="1" applyFill="1" applyBorder="1" applyAlignment="1">
      <alignment horizontal="right" vertical="center" wrapText="1"/>
    </xf>
    <xf numFmtId="44" fontId="62" fillId="2" borderId="1" xfId="0" applyNumberFormat="1" applyFont="1" applyFill="1" applyBorder="1" applyAlignment="1">
      <alignment horizontal="left" vertical="center" wrapText="1"/>
    </xf>
    <xf numFmtId="0" fontId="62" fillId="0" borderId="1" xfId="0" applyFont="1" applyBorder="1" applyAlignment="1">
      <alignment vertical="center" wrapText="1"/>
    </xf>
    <xf numFmtId="44" fontId="41" fillId="0" borderId="1" xfId="0" applyNumberFormat="1" applyFont="1" applyBorder="1" applyAlignment="1">
      <alignment vertical="center" wrapText="1"/>
    </xf>
    <xf numFmtId="0" fontId="41" fillId="2" borderId="0" xfId="0" applyFont="1" applyFill="1" applyAlignment="1">
      <alignment wrapText="1"/>
    </xf>
    <xf numFmtId="44" fontId="41" fillId="2" borderId="0" xfId="0" applyNumberFormat="1" applyFont="1" applyFill="1" applyAlignment="1">
      <alignment wrapText="1"/>
    </xf>
    <xf numFmtId="0" fontId="41" fillId="0" borderId="18" xfId="0" applyFont="1" applyBorder="1" applyAlignment="1">
      <alignment horizontal="left" vertical="center" wrapText="1"/>
    </xf>
    <xf numFmtId="0" fontId="62" fillId="0" borderId="18" xfId="0" applyFont="1" applyBorder="1" applyAlignment="1">
      <alignment vertical="center" wrapText="1"/>
    </xf>
    <xf numFmtId="0" fontId="41" fillId="0" borderId="1" xfId="0" applyFont="1" applyBorder="1" applyAlignment="1">
      <alignment horizontal="center" wrapText="1"/>
    </xf>
    <xf numFmtId="44" fontId="62" fillId="24" borderId="1" xfId="9" applyFont="1" applyFill="1" applyBorder="1" applyAlignment="1">
      <alignment horizontal="left" vertical="center" wrapText="1"/>
    </xf>
    <xf numFmtId="44" fontId="62" fillId="0" borderId="1" xfId="0" applyNumberFormat="1" applyFont="1" applyBorder="1" applyAlignment="1">
      <alignment horizontal="left" vertical="center" wrapText="1"/>
    </xf>
    <xf numFmtId="0" fontId="41" fillId="0" borderId="5" xfId="0" applyFont="1" applyBorder="1" applyAlignment="1">
      <alignment vertical="center" wrapText="1"/>
    </xf>
    <xf numFmtId="44" fontId="41" fillId="0" borderId="58" xfId="0" applyNumberFormat="1" applyFont="1" applyBorder="1" applyAlignment="1">
      <alignment horizontal="center" vertical="center" wrapText="1"/>
    </xf>
    <xf numFmtId="0" fontId="41" fillId="0" borderId="58" xfId="0" applyFont="1" applyBorder="1" applyAlignment="1">
      <alignment vertical="center" wrapText="1"/>
    </xf>
    <xf numFmtId="0" fontId="62" fillId="14" borderId="1" xfId="0" applyFont="1" applyFill="1" applyBorder="1" applyAlignment="1">
      <alignment horizontal="left" vertical="center" wrapText="1"/>
    </xf>
    <xf numFmtId="0" fontId="62" fillId="14" borderId="1" xfId="0" applyFont="1" applyFill="1" applyBorder="1" applyAlignment="1">
      <alignment vertical="center" wrapText="1"/>
    </xf>
    <xf numFmtId="0" fontId="103" fillId="14" borderId="1" xfId="7" applyFont="1" applyFill="1" applyBorder="1" applyAlignment="1">
      <alignment horizontal="left" vertical="center" wrapText="1"/>
    </xf>
    <xf numFmtId="0" fontId="62" fillId="14" borderId="1" xfId="0" applyFont="1" applyFill="1" applyBorder="1" applyAlignment="1">
      <alignment horizontal="center" vertical="center" wrapText="1"/>
    </xf>
    <xf numFmtId="0" fontId="41" fillId="14" borderId="1" xfId="0" applyFont="1" applyFill="1" applyBorder="1" applyAlignment="1">
      <alignment horizontal="left" vertical="center" wrapText="1"/>
    </xf>
    <xf numFmtId="0" fontId="41" fillId="14" borderId="58" xfId="0" applyFont="1" applyFill="1" applyBorder="1" applyAlignment="1">
      <alignment horizontal="center" vertical="center" wrapText="1"/>
    </xf>
    <xf numFmtId="0" fontId="41" fillId="14" borderId="1" xfId="0" applyFont="1" applyFill="1" applyBorder="1" applyAlignment="1">
      <alignment horizontal="center" vertical="center" wrapText="1"/>
    </xf>
    <xf numFmtId="0" fontId="105" fillId="0" borderId="0" xfId="0" applyFont="1" applyAlignment="1">
      <alignment horizontal="left" wrapText="1"/>
    </xf>
    <xf numFmtId="0" fontId="105" fillId="0" borderId="0" xfId="0" applyFont="1" applyAlignment="1">
      <alignment horizontal="left"/>
    </xf>
    <xf numFmtId="0" fontId="105" fillId="0" borderId="0" xfId="0" applyFont="1"/>
    <xf numFmtId="0" fontId="104" fillId="0" borderId="0" xfId="0" applyFont="1"/>
    <xf numFmtId="0" fontId="104" fillId="2" borderId="0" xfId="0" applyFont="1" applyFill="1"/>
    <xf numFmtId="4" fontId="104" fillId="2" borderId="0" xfId="0" applyNumberFormat="1" applyFont="1" applyFill="1" applyAlignment="1">
      <alignment horizontal="center" vertical="center"/>
    </xf>
    <xf numFmtId="0" fontId="104" fillId="0" borderId="0" xfId="0" applyFont="1" applyAlignment="1">
      <alignment vertical="center"/>
    </xf>
    <xf numFmtId="0" fontId="105" fillId="0" borderId="0" xfId="0" applyFont="1" applyAlignment="1">
      <alignment vertical="center"/>
    </xf>
    <xf numFmtId="43" fontId="105" fillId="0" borderId="0" xfId="2" applyFont="1" applyFill="1" applyBorder="1" applyAlignment="1">
      <alignment vertical="center"/>
    </xf>
    <xf numFmtId="0" fontId="104" fillId="2" borderId="0" xfId="0" applyFont="1" applyFill="1" applyAlignment="1">
      <alignment vertical="center"/>
    </xf>
    <xf numFmtId="0" fontId="50" fillId="32" borderId="95" xfId="0" applyFont="1" applyFill="1" applyBorder="1" applyAlignment="1">
      <alignment horizontal="center" vertical="center" wrapText="1"/>
    </xf>
    <xf numFmtId="4" fontId="11" fillId="0" borderId="0" xfId="0" applyNumberFormat="1" applyFont="1" applyAlignment="1">
      <alignment horizontal="center" vertical="center"/>
    </xf>
    <xf numFmtId="0" fontId="49" fillId="2" borderId="1" xfId="0" applyFont="1" applyFill="1" applyBorder="1" applyAlignment="1">
      <alignment vertical="top" wrapText="1"/>
    </xf>
    <xf numFmtId="0" fontId="49" fillId="2" borderId="1" xfId="0" applyFont="1" applyFill="1" applyBorder="1" applyAlignment="1">
      <alignment vertical="center" wrapText="1"/>
    </xf>
    <xf numFmtId="0" fontId="49" fillId="2" borderId="1" xfId="0" applyFont="1" applyFill="1" applyBorder="1" applyAlignment="1">
      <alignment horizontal="center" vertical="center"/>
    </xf>
    <xf numFmtId="0" fontId="49" fillId="2" borderId="1" xfId="0" applyFont="1" applyFill="1" applyBorder="1" applyAlignment="1">
      <alignment horizontal="center" vertical="center" wrapText="1"/>
    </xf>
    <xf numFmtId="0" fontId="64" fillId="2" borderId="1" xfId="0" applyFont="1" applyFill="1" applyBorder="1" applyAlignment="1">
      <alignment horizontal="left" vertical="center" wrapText="1"/>
    </xf>
    <xf numFmtId="0" fontId="49" fillId="2" borderId="1" xfId="0" applyFont="1" applyFill="1" applyBorder="1" applyAlignment="1">
      <alignment horizontal="left" vertical="center" wrapText="1"/>
    </xf>
    <xf numFmtId="0" fontId="49" fillId="6" borderId="1" xfId="0" applyFont="1" applyFill="1" applyBorder="1" applyAlignment="1">
      <alignment horizontal="center" vertical="center"/>
    </xf>
    <xf numFmtId="0" fontId="49" fillId="0" borderId="1" xfId="0" applyFont="1" applyBorder="1" applyAlignment="1">
      <alignment horizontal="center" vertical="center"/>
    </xf>
    <xf numFmtId="0" fontId="106" fillId="2" borderId="1" xfId="0" applyFont="1" applyFill="1" applyBorder="1" applyAlignment="1">
      <alignment vertical="center" wrapText="1"/>
    </xf>
    <xf numFmtId="0" fontId="106" fillId="0" borderId="1" xfId="0" applyFont="1" applyBorder="1" applyAlignment="1">
      <alignment vertical="center" wrapText="1"/>
    </xf>
    <xf numFmtId="0" fontId="106" fillId="0" borderId="1" xfId="0" applyFont="1" applyBorder="1" applyAlignment="1">
      <alignment horizontal="left" vertical="center" wrapText="1"/>
    </xf>
    <xf numFmtId="0" fontId="107" fillId="0" borderId="1" xfId="0" applyFont="1" applyBorder="1" applyAlignment="1">
      <alignment vertical="center" wrapText="1"/>
    </xf>
    <xf numFmtId="0" fontId="107" fillId="0" borderId="1" xfId="0" applyFont="1" applyBorder="1" applyAlignment="1">
      <alignment horizontal="left" vertical="center" wrapText="1"/>
    </xf>
    <xf numFmtId="0" fontId="49" fillId="0" borderId="1" xfId="0" applyFont="1" applyBorder="1" applyAlignment="1">
      <alignment vertical="center" wrapText="1"/>
    </xf>
    <xf numFmtId="0" fontId="49" fillId="0" borderId="1" xfId="0" applyFont="1" applyBorder="1" applyAlignment="1">
      <alignment horizontal="center" vertical="center" wrapText="1"/>
    </xf>
    <xf numFmtId="0" fontId="64" fillId="2" borderId="1" xfId="0" applyFont="1" applyFill="1" applyBorder="1" applyAlignment="1">
      <alignment vertical="center" wrapText="1"/>
    </xf>
    <xf numFmtId="0" fontId="49" fillId="0" borderId="1" xfId="0" applyFont="1" applyBorder="1" applyAlignment="1">
      <alignment wrapText="1"/>
    </xf>
    <xf numFmtId="0" fontId="49" fillId="2" borderId="1" xfId="0" applyFont="1" applyFill="1" applyBorder="1" applyAlignment="1">
      <alignment wrapText="1"/>
    </xf>
    <xf numFmtId="0" fontId="43" fillId="0" borderId="1" xfId="0" applyFont="1" applyBorder="1" applyAlignment="1">
      <alignment vertical="center"/>
    </xf>
    <xf numFmtId="0" fontId="64" fillId="0" borderId="1" xfId="0" applyFont="1" applyBorder="1" applyAlignment="1">
      <alignment vertical="center" wrapText="1"/>
    </xf>
    <xf numFmtId="0" fontId="79" fillId="0" borderId="58" xfId="0" applyFont="1" applyBorder="1" applyAlignment="1">
      <alignment horizontal="center" vertical="center" wrapText="1"/>
    </xf>
    <xf numFmtId="44" fontId="63" fillId="2" borderId="1" xfId="9" applyFont="1" applyFill="1" applyBorder="1" applyAlignment="1">
      <alignment horizontal="center" vertical="center" wrapText="1"/>
    </xf>
    <xf numFmtId="3" fontId="43" fillId="2" borderId="1" xfId="0" applyNumberFormat="1" applyFont="1" applyFill="1" applyBorder="1" applyAlignment="1">
      <alignment horizontal="center" vertical="center" wrapText="1"/>
    </xf>
    <xf numFmtId="0" fontId="43" fillId="2" borderId="1" xfId="0" applyFont="1" applyFill="1" applyBorder="1" applyAlignment="1">
      <alignment horizontal="center" vertical="center"/>
    </xf>
    <xf numFmtId="43" fontId="43" fillId="2" borderId="1" xfId="2" applyFont="1" applyFill="1" applyBorder="1" applyAlignment="1">
      <alignment horizontal="center" vertical="center"/>
    </xf>
    <xf numFmtId="0" fontId="43" fillId="2" borderId="1" xfId="0" applyFont="1" applyFill="1" applyBorder="1" applyAlignment="1">
      <alignment horizontal="center" vertical="center" wrapText="1"/>
    </xf>
    <xf numFmtId="0" fontId="63" fillId="2" borderId="1" xfId="0" applyFont="1" applyFill="1" applyBorder="1" applyAlignment="1">
      <alignment horizontal="center" vertical="center"/>
    </xf>
    <xf numFmtId="44" fontId="63" fillId="0" borderId="1" xfId="9" applyFont="1" applyBorder="1" applyAlignment="1">
      <alignment vertical="center" wrapText="1"/>
    </xf>
    <xf numFmtId="4" fontId="63" fillId="2" borderId="1" xfId="0" applyNumberFormat="1" applyFont="1" applyFill="1" applyBorder="1" applyAlignment="1">
      <alignment horizontal="center" vertical="center" wrapText="1"/>
    </xf>
    <xf numFmtId="0" fontId="63" fillId="2" borderId="9" xfId="0" applyFont="1" applyFill="1" applyBorder="1" applyAlignment="1">
      <alignment vertical="center" wrapText="1"/>
    </xf>
    <xf numFmtId="44" fontId="63" fillId="0" borderId="58" xfId="9" applyFont="1" applyBorder="1" applyAlignment="1">
      <alignment vertical="center" wrapText="1"/>
    </xf>
    <xf numFmtId="0" fontId="43" fillId="2" borderId="58" xfId="0" applyFont="1" applyFill="1" applyBorder="1" applyAlignment="1">
      <alignment vertical="center" wrapText="1"/>
    </xf>
    <xf numFmtId="3" fontId="43" fillId="2" borderId="58" xfId="0" applyNumberFormat="1" applyFont="1" applyFill="1" applyBorder="1" applyAlignment="1">
      <alignment vertical="center" wrapText="1"/>
    </xf>
    <xf numFmtId="4" fontId="43" fillId="2" borderId="1" xfId="0" applyNumberFormat="1" applyFont="1" applyFill="1" applyBorder="1" applyAlignment="1">
      <alignment horizontal="center" vertical="center"/>
    </xf>
    <xf numFmtId="0" fontId="43" fillId="6" borderId="1" xfId="0" applyFont="1" applyFill="1" applyBorder="1" applyAlignment="1">
      <alignment horizontal="center" vertical="center"/>
    </xf>
    <xf numFmtId="0" fontId="43" fillId="0" borderId="1" xfId="0" applyFont="1" applyBorder="1" applyAlignment="1">
      <alignment horizontal="center" vertical="center"/>
    </xf>
    <xf numFmtId="0" fontId="62" fillId="5" borderId="1" xfId="0" applyFont="1" applyFill="1" applyBorder="1" applyAlignment="1">
      <alignment horizontal="left" vertical="center" wrapText="1"/>
    </xf>
    <xf numFmtId="3" fontId="62" fillId="24" borderId="1" xfId="0" applyNumberFormat="1" applyFont="1" applyFill="1" applyBorder="1" applyAlignment="1">
      <alignment horizontal="center" vertical="center" wrapText="1"/>
    </xf>
    <xf numFmtId="3" fontId="62" fillId="24" borderId="1" xfId="0" applyNumberFormat="1" applyFont="1" applyFill="1" applyBorder="1" applyAlignment="1">
      <alignment horizontal="left" vertical="center" wrapText="1"/>
    </xf>
    <xf numFmtId="165" fontId="62" fillId="24" borderId="1" xfId="2" applyNumberFormat="1" applyFont="1" applyFill="1" applyBorder="1" applyAlignment="1">
      <alignment horizontal="left" vertical="center" wrapText="1"/>
    </xf>
    <xf numFmtId="0" fontId="63" fillId="0" borderId="60" xfId="0" applyFont="1" applyBorder="1" applyAlignment="1">
      <alignment horizontal="center" vertical="center" wrapText="1"/>
    </xf>
    <xf numFmtId="0" fontId="43" fillId="2" borderId="60" xfId="0" applyFont="1" applyFill="1" applyBorder="1" applyAlignment="1">
      <alignment horizontal="center" vertical="center"/>
    </xf>
    <xf numFmtId="0" fontId="43" fillId="2" borderId="60" xfId="0" applyFont="1" applyFill="1" applyBorder="1" applyAlignment="1">
      <alignment horizontal="center" vertical="center" wrapText="1"/>
    </xf>
    <xf numFmtId="0" fontId="43" fillId="0" borderId="60" xfId="0" applyFont="1" applyBorder="1" applyAlignment="1">
      <alignment vertical="center" wrapText="1"/>
    </xf>
    <xf numFmtId="0" fontId="43" fillId="2" borderId="60" xfId="0" applyFont="1" applyFill="1" applyBorder="1" applyAlignment="1">
      <alignment vertical="center" wrapText="1"/>
    </xf>
    <xf numFmtId="0" fontId="26" fillId="0" borderId="60" xfId="0" applyFont="1" applyBorder="1"/>
    <xf numFmtId="3" fontId="41" fillId="2" borderId="1" xfId="0" applyNumberFormat="1" applyFont="1" applyFill="1" applyBorder="1" applyAlignment="1">
      <alignment horizontal="center" vertical="center" wrapText="1"/>
    </xf>
    <xf numFmtId="4" fontId="41" fillId="2" borderId="1" xfId="0" applyNumberFormat="1" applyFont="1" applyFill="1" applyBorder="1" applyAlignment="1">
      <alignment horizontal="center" vertical="center"/>
    </xf>
    <xf numFmtId="0" fontId="41" fillId="6" borderId="1" xfId="0" applyFont="1" applyFill="1" applyBorder="1" applyAlignment="1">
      <alignment horizontal="center" vertical="center"/>
    </xf>
    <xf numFmtId="0" fontId="41" fillId="2" borderId="1" xfId="0" applyFont="1" applyFill="1" applyBorder="1" applyAlignment="1">
      <alignment horizontal="center" vertical="center"/>
    </xf>
    <xf numFmtId="0" fontId="41" fillId="0" borderId="1" xfId="0" applyFont="1" applyBorder="1" applyAlignment="1">
      <alignment horizontal="center" vertical="center"/>
    </xf>
    <xf numFmtId="4" fontId="62" fillId="2" borderId="1" xfId="0" applyNumberFormat="1" applyFont="1" applyFill="1" applyBorder="1" applyAlignment="1">
      <alignment vertical="center" wrapText="1"/>
    </xf>
    <xf numFmtId="4" fontId="41" fillId="2" borderId="1" xfId="0" applyNumberFormat="1" applyFont="1" applyFill="1" applyBorder="1" applyAlignment="1">
      <alignment vertical="center" wrapText="1"/>
    </xf>
    <xf numFmtId="43" fontId="41" fillId="2" borderId="1" xfId="2" applyFont="1" applyFill="1" applyBorder="1" applyAlignment="1">
      <alignment horizontal="center" vertical="center" wrapText="1"/>
    </xf>
    <xf numFmtId="4" fontId="41" fillId="2" borderId="1" xfId="0" applyNumberFormat="1" applyFont="1" applyFill="1" applyBorder="1" applyAlignment="1">
      <alignment wrapText="1"/>
    </xf>
    <xf numFmtId="0" fontId="41" fillId="6" borderId="58" xfId="0" applyFont="1" applyFill="1" applyBorder="1" applyAlignment="1">
      <alignment horizontal="center" vertical="center"/>
    </xf>
    <xf numFmtId="4" fontId="41" fillId="2" borderId="58" xfId="0" applyNumberFormat="1" applyFont="1" applyFill="1" applyBorder="1" applyAlignment="1">
      <alignment wrapText="1"/>
    </xf>
    <xf numFmtId="0" fontId="94" fillId="0" borderId="0" xfId="0" applyFont="1"/>
    <xf numFmtId="4" fontId="43" fillId="2" borderId="1" xfId="0" applyNumberFormat="1" applyFont="1" applyFill="1" applyBorder="1" applyAlignment="1">
      <alignment horizontal="center" vertical="center" wrapText="1"/>
    </xf>
    <xf numFmtId="43" fontId="63" fillId="2" borderId="1" xfId="0" applyNumberFormat="1" applyFont="1" applyFill="1" applyBorder="1" applyAlignment="1">
      <alignment horizontal="left" vertical="center" wrapText="1"/>
    </xf>
    <xf numFmtId="0" fontId="43" fillId="7" borderId="20" xfId="0" applyFont="1" applyFill="1" applyBorder="1" applyAlignment="1">
      <alignment vertical="center" wrapText="1"/>
    </xf>
    <xf numFmtId="0" fontId="43" fillId="7" borderId="20" xfId="0" applyFont="1" applyFill="1" applyBorder="1" applyAlignment="1">
      <alignment horizontal="left" vertical="center" wrapText="1"/>
    </xf>
    <xf numFmtId="43" fontId="43" fillId="8" borderId="1" xfId="2" applyFont="1" applyFill="1" applyBorder="1"/>
    <xf numFmtId="43" fontId="43" fillId="8" borderId="1" xfId="2" applyFont="1" applyFill="1" applyBorder="1" applyAlignment="1">
      <alignment horizontal="center" vertical="center"/>
    </xf>
    <xf numFmtId="0" fontId="63" fillId="2" borderId="20" xfId="0" applyFont="1" applyFill="1" applyBorder="1" applyAlignment="1">
      <alignment vertical="center" wrapText="1"/>
    </xf>
    <xf numFmtId="0" fontId="63" fillId="2" borderId="20" xfId="0" applyFont="1" applyFill="1" applyBorder="1" applyAlignment="1">
      <alignment horizontal="left" vertical="center" wrapText="1"/>
    </xf>
    <xf numFmtId="43" fontId="63" fillId="2" borderId="1" xfId="2" applyFont="1" applyFill="1" applyBorder="1"/>
    <xf numFmtId="0" fontId="43" fillId="7" borderId="23" xfId="0" applyFont="1" applyFill="1" applyBorder="1" applyAlignment="1">
      <alignment horizontal="left" vertical="center" wrapText="1"/>
    </xf>
    <xf numFmtId="43" fontId="43" fillId="7" borderId="1" xfId="2" applyFont="1" applyFill="1" applyBorder="1"/>
    <xf numFmtId="0" fontId="63" fillId="7" borderId="20" xfId="0" applyFont="1" applyFill="1" applyBorder="1" applyAlignment="1">
      <alignment vertical="center" wrapText="1"/>
    </xf>
    <xf numFmtId="0" fontId="43" fillId="7" borderId="24" xfId="0" applyFont="1" applyFill="1" applyBorder="1" applyAlignment="1">
      <alignment vertical="center" wrapText="1"/>
    </xf>
    <xf numFmtId="0" fontId="43" fillId="7" borderId="1" xfId="0" applyFont="1" applyFill="1" applyBorder="1" applyAlignment="1">
      <alignment horizontal="left" vertical="center" wrapText="1"/>
    </xf>
    <xf numFmtId="0" fontId="43" fillId="7" borderId="22" xfId="0" applyFont="1" applyFill="1" applyBorder="1" applyAlignment="1">
      <alignment vertical="center" wrapText="1"/>
    </xf>
    <xf numFmtId="0" fontId="43" fillId="7" borderId="1" xfId="0" applyFont="1" applyFill="1" applyBorder="1" applyAlignment="1">
      <alignment vertical="center" wrapText="1"/>
    </xf>
    <xf numFmtId="0" fontId="63" fillId="7" borderId="22" xfId="0" applyFont="1" applyFill="1" applyBorder="1" applyAlignment="1">
      <alignment vertical="center" wrapText="1"/>
    </xf>
    <xf numFmtId="0" fontId="63" fillId="7" borderId="1" xfId="0" applyFont="1" applyFill="1" applyBorder="1" applyAlignment="1">
      <alignment vertical="center" wrapText="1"/>
    </xf>
    <xf numFmtId="0" fontId="63" fillId="7" borderId="1" xfId="0" applyFont="1" applyFill="1" applyBorder="1" applyAlignment="1">
      <alignment horizontal="left" vertical="center" wrapText="1"/>
    </xf>
    <xf numFmtId="43" fontId="63" fillId="7" borderId="1" xfId="2" applyFont="1" applyFill="1" applyBorder="1"/>
    <xf numFmtId="43" fontId="63" fillId="7" borderId="1" xfId="2" applyFont="1" applyFill="1" applyBorder="1" applyAlignment="1">
      <alignment horizontal="center" vertical="center"/>
    </xf>
    <xf numFmtId="0" fontId="43" fillId="2" borderId="25" xfId="0" applyFont="1" applyFill="1" applyBorder="1" applyAlignment="1">
      <alignment vertical="center" wrapText="1"/>
    </xf>
    <xf numFmtId="0" fontId="43" fillId="2" borderId="25" xfId="0" applyFont="1" applyFill="1" applyBorder="1" applyAlignment="1">
      <alignment horizontal="left" vertical="center" wrapText="1"/>
    </xf>
    <xf numFmtId="43" fontId="43" fillId="0" borderId="1" xfId="2" applyFont="1" applyBorder="1" applyAlignment="1">
      <alignment vertical="center" wrapText="1"/>
    </xf>
    <xf numFmtId="0" fontId="43" fillId="7" borderId="25" xfId="0" applyFont="1" applyFill="1" applyBorder="1" applyAlignment="1">
      <alignment horizontal="left" vertical="center" wrapText="1"/>
    </xf>
    <xf numFmtId="0" fontId="43" fillId="7" borderId="26" xfId="0" applyFont="1" applyFill="1" applyBorder="1" applyAlignment="1">
      <alignment vertical="center" wrapText="1"/>
    </xf>
    <xf numFmtId="43" fontId="43" fillId="7" borderId="1" xfId="2" applyFont="1" applyFill="1" applyBorder="1" applyAlignment="1">
      <alignment horizontal="center" vertical="center"/>
    </xf>
    <xf numFmtId="0" fontId="43" fillId="7" borderId="22" xfId="0" applyFont="1" applyFill="1" applyBorder="1" applyAlignment="1">
      <alignment horizontal="left" vertical="center" wrapText="1"/>
    </xf>
    <xf numFmtId="43" fontId="63" fillId="0" borderId="1" xfId="2" applyFont="1" applyFill="1" applyBorder="1" applyAlignment="1">
      <alignment vertical="center" wrapText="1"/>
    </xf>
    <xf numFmtId="0" fontId="43" fillId="7" borderId="27" xfId="0" applyFont="1" applyFill="1" applyBorder="1" applyAlignment="1">
      <alignment vertical="center" wrapText="1"/>
    </xf>
    <xf numFmtId="0" fontId="43" fillId="7" borderId="27" xfId="0" applyFont="1" applyFill="1" applyBorder="1" applyAlignment="1">
      <alignment horizontal="left" vertical="center" wrapText="1"/>
    </xf>
    <xf numFmtId="43" fontId="43" fillId="8" borderId="5" xfId="2" applyFont="1" applyFill="1" applyBorder="1" applyAlignment="1">
      <alignment vertical="center" wrapText="1"/>
    </xf>
    <xf numFmtId="0" fontId="43" fillId="2" borderId="29" xfId="0" applyFont="1" applyFill="1" applyBorder="1" applyAlignment="1">
      <alignment vertical="center" wrapText="1"/>
    </xf>
    <xf numFmtId="0" fontId="43" fillId="2" borderId="23" xfId="0" applyFont="1" applyFill="1" applyBorder="1" applyAlignment="1">
      <alignment horizontal="left" vertical="center" wrapText="1"/>
    </xf>
    <xf numFmtId="43" fontId="43" fillId="0" borderId="1" xfId="2" applyFont="1" applyBorder="1"/>
    <xf numFmtId="43" fontId="43" fillId="2" borderId="1" xfId="2" applyFont="1" applyFill="1" applyBorder="1" applyAlignment="1">
      <alignment vertical="center"/>
    </xf>
    <xf numFmtId="43" fontId="43" fillId="0" borderId="1" xfId="2" applyFont="1" applyBorder="1" applyAlignment="1">
      <alignment vertical="center"/>
    </xf>
    <xf numFmtId="43" fontId="43" fillId="0" borderId="1" xfId="2" applyFont="1" applyBorder="1" applyAlignment="1">
      <alignment horizontal="center" vertical="center" wrapText="1"/>
    </xf>
    <xf numFmtId="0" fontId="62" fillId="2" borderId="1" xfId="0" applyFont="1" applyFill="1" applyBorder="1" applyAlignment="1">
      <alignment horizontal="center" vertical="center" wrapText="1"/>
    </xf>
    <xf numFmtId="4" fontId="41" fillId="2" borderId="1" xfId="0" applyNumberFormat="1" applyFont="1" applyFill="1" applyBorder="1" applyAlignment="1">
      <alignment horizontal="center" vertical="center" wrapText="1"/>
    </xf>
    <xf numFmtId="43" fontId="41" fillId="7" borderId="1" xfId="2" applyFont="1" applyFill="1" applyBorder="1" applyAlignment="1">
      <alignment horizontal="center" vertical="center" wrapText="1"/>
    </xf>
    <xf numFmtId="0" fontId="41" fillId="2" borderId="20" xfId="0" applyFont="1" applyFill="1" applyBorder="1" applyAlignment="1">
      <alignment horizontal="center" vertical="center"/>
    </xf>
    <xf numFmtId="0" fontId="41" fillId="2" borderId="22" xfId="0" applyFont="1" applyFill="1" applyBorder="1" applyAlignment="1">
      <alignment horizontal="center" vertical="center"/>
    </xf>
    <xf numFmtId="0" fontId="41" fillId="7" borderId="20" xfId="0" applyFont="1" applyFill="1" applyBorder="1" applyAlignment="1">
      <alignment horizontal="center" vertical="center"/>
    </xf>
    <xf numFmtId="0" fontId="41" fillId="7" borderId="22" xfId="0" applyFont="1" applyFill="1" applyBorder="1" applyAlignment="1">
      <alignment horizontal="center" vertical="center"/>
    </xf>
    <xf numFmtId="0" fontId="41" fillId="8" borderId="20" xfId="0" applyFont="1" applyFill="1" applyBorder="1" applyAlignment="1">
      <alignment horizontal="center" vertical="center"/>
    </xf>
    <xf numFmtId="0" fontId="41" fillId="8" borderId="22" xfId="0" applyFont="1" applyFill="1" applyBorder="1" applyAlignment="1">
      <alignment horizontal="center" vertical="center"/>
    </xf>
    <xf numFmtId="0" fontId="41" fillId="8" borderId="21" xfId="0" applyFont="1" applyFill="1" applyBorder="1" applyAlignment="1">
      <alignment horizontal="center" vertical="center"/>
    </xf>
    <xf numFmtId="0" fontId="41" fillId="12" borderId="20" xfId="0" applyFont="1" applyFill="1" applyBorder="1" applyAlignment="1">
      <alignment horizontal="center" vertical="center"/>
    </xf>
    <xf numFmtId="0" fontId="62" fillId="9" borderId="20" xfId="0" applyFont="1" applyFill="1" applyBorder="1" applyAlignment="1">
      <alignment horizontal="center" vertical="center"/>
    </xf>
    <xf numFmtId="0" fontId="41" fillId="9" borderId="20" xfId="0" applyFont="1" applyFill="1" applyBorder="1" applyAlignment="1">
      <alignment horizontal="center" vertical="center"/>
    </xf>
    <xf numFmtId="43" fontId="41" fillId="8" borderId="1" xfId="2" applyFont="1" applyFill="1" applyBorder="1" applyAlignment="1">
      <alignment horizontal="center" vertical="center" wrapText="1"/>
    </xf>
    <xf numFmtId="0" fontId="62" fillId="7" borderId="20" xfId="0" applyFont="1" applyFill="1" applyBorder="1" applyAlignment="1">
      <alignment horizontal="center" vertical="center"/>
    </xf>
    <xf numFmtId="0" fontId="62" fillId="9" borderId="22" xfId="0" applyFont="1" applyFill="1" applyBorder="1" applyAlignment="1">
      <alignment horizontal="center" vertical="center"/>
    </xf>
    <xf numFmtId="0" fontId="41" fillId="8" borderId="1" xfId="0" applyFont="1" applyFill="1" applyBorder="1" applyAlignment="1">
      <alignment horizontal="center" vertical="center"/>
    </xf>
    <xf numFmtId="0" fontId="62" fillId="9" borderId="1" xfId="0" applyFont="1" applyFill="1" applyBorder="1" applyAlignment="1">
      <alignment horizontal="center" vertical="center"/>
    </xf>
    <xf numFmtId="0" fontId="62" fillId="9" borderId="6" xfId="0" applyFont="1" applyFill="1" applyBorder="1" applyAlignment="1">
      <alignment horizontal="center" vertical="center"/>
    </xf>
    <xf numFmtId="43" fontId="41" fillId="2" borderId="1" xfId="2" applyFont="1" applyFill="1" applyBorder="1" applyAlignment="1">
      <alignment vertical="center" wrapText="1"/>
    </xf>
    <xf numFmtId="43" fontId="41" fillId="7" borderId="5" xfId="2" applyFont="1" applyFill="1" applyBorder="1" applyAlignment="1">
      <alignment horizontal="center" vertical="center" wrapText="1"/>
    </xf>
    <xf numFmtId="0" fontId="41" fillId="2" borderId="23" xfId="0" applyFont="1" applyFill="1" applyBorder="1" applyAlignment="1">
      <alignment horizontal="center" vertical="center"/>
    </xf>
    <xf numFmtId="0" fontId="62" fillId="2" borderId="1" xfId="0" applyFont="1" applyFill="1" applyBorder="1" applyAlignment="1">
      <alignment horizontal="center" vertical="center"/>
    </xf>
    <xf numFmtId="0" fontId="41" fillId="2" borderId="27" xfId="0" applyFont="1" applyFill="1" applyBorder="1" applyAlignment="1">
      <alignment horizontal="center" vertical="center"/>
    </xf>
    <xf numFmtId="0" fontId="41" fillId="9" borderId="27" xfId="0" applyFont="1" applyFill="1" applyBorder="1" applyAlignment="1">
      <alignment horizontal="center" vertical="center"/>
    </xf>
    <xf numFmtId="3" fontId="41" fillId="6" borderId="1" xfId="0" applyNumberFormat="1" applyFont="1" applyFill="1" applyBorder="1" applyAlignment="1">
      <alignment horizontal="center" vertical="center"/>
    </xf>
    <xf numFmtId="43" fontId="41" fillId="2" borderId="1" xfId="2" applyFont="1" applyFill="1" applyBorder="1"/>
    <xf numFmtId="43" fontId="41" fillId="2" borderId="1" xfId="2" applyFont="1" applyFill="1" applyBorder="1" applyAlignment="1">
      <alignment vertical="center"/>
    </xf>
    <xf numFmtId="0" fontId="41" fillId="0" borderId="20" xfId="0" applyFont="1" applyBorder="1" applyAlignment="1">
      <alignment horizontal="center" vertical="center"/>
    </xf>
    <xf numFmtId="43" fontId="41" fillId="0" borderId="1" xfId="2" applyFont="1" applyBorder="1"/>
    <xf numFmtId="0" fontId="43" fillId="8" borderId="46" xfId="0" applyFont="1" applyFill="1" applyBorder="1" applyAlignment="1">
      <alignment horizontal="center" vertical="center"/>
    </xf>
    <xf numFmtId="0" fontId="63" fillId="2" borderId="46" xfId="0" applyFont="1" applyFill="1" applyBorder="1" applyAlignment="1">
      <alignment horizontal="center" vertical="center"/>
    </xf>
    <xf numFmtId="0" fontId="63" fillId="7" borderId="46" xfId="0" applyFont="1" applyFill="1" applyBorder="1" applyAlignment="1">
      <alignment horizontal="center" vertical="center"/>
    </xf>
    <xf numFmtId="0" fontId="43" fillId="0" borderId="46" xfId="0" applyFont="1" applyBorder="1" applyAlignment="1">
      <alignment horizontal="center" vertical="center" wrapText="1"/>
    </xf>
    <xf numFmtId="0" fontId="43" fillId="7" borderId="46" xfId="0" applyFont="1" applyFill="1" applyBorder="1" applyAlignment="1">
      <alignment horizontal="center" vertical="center"/>
    </xf>
    <xf numFmtId="0" fontId="63" fillId="10" borderId="46" xfId="0" applyFont="1" applyFill="1" applyBorder="1" applyAlignment="1">
      <alignment horizontal="center" vertical="center" wrapText="1"/>
    </xf>
    <xf numFmtId="0" fontId="43" fillId="11" borderId="60" xfId="0" applyFont="1" applyFill="1" applyBorder="1" applyAlignment="1">
      <alignment horizontal="center" vertical="center" wrapText="1"/>
    </xf>
    <xf numFmtId="43" fontId="43" fillId="0" borderId="63" xfId="2" applyFont="1" applyFill="1" applyBorder="1" applyAlignment="1">
      <alignment horizontal="center" vertical="center" wrapText="1"/>
    </xf>
    <xf numFmtId="0" fontId="43" fillId="8" borderId="0" xfId="0" applyFont="1" applyFill="1" applyAlignment="1">
      <alignment horizontal="center" vertical="center" wrapText="1"/>
    </xf>
    <xf numFmtId="43" fontId="43" fillId="0" borderId="60" xfId="2" applyFont="1" applyBorder="1" applyAlignment="1">
      <alignment horizontal="center"/>
    </xf>
    <xf numFmtId="43" fontId="43" fillId="0" borderId="60" xfId="2" applyFont="1" applyBorder="1" applyAlignment="1">
      <alignment horizontal="center" vertical="center" wrapText="1"/>
    </xf>
    <xf numFmtId="44" fontId="111" fillId="0" borderId="1" xfId="0" applyNumberFormat="1" applyFont="1" applyBorder="1" applyAlignment="1">
      <alignment vertical="center"/>
    </xf>
    <xf numFmtId="0" fontId="104" fillId="0" borderId="0" xfId="0" applyFont="1" applyAlignment="1">
      <alignment wrapText="1"/>
    </xf>
    <xf numFmtId="0" fontId="104" fillId="0" borderId="0" xfId="0" applyFont="1" applyAlignment="1">
      <alignment horizontal="center" vertical="center"/>
    </xf>
    <xf numFmtId="0" fontId="112" fillId="0" borderId="0" xfId="0" applyFont="1" applyAlignment="1">
      <alignment wrapText="1"/>
    </xf>
    <xf numFmtId="0" fontId="112" fillId="0" borderId="0" xfId="0" applyFont="1"/>
    <xf numFmtId="0" fontId="105" fillId="0" borderId="0" xfId="0" applyFont="1" applyAlignment="1">
      <alignment horizontal="center" vertical="center"/>
    </xf>
    <xf numFmtId="44" fontId="62" fillId="24" borderId="1" xfId="9" applyFont="1" applyFill="1" applyBorder="1" applyAlignment="1">
      <alignment horizontal="center" vertical="center" wrapText="1"/>
    </xf>
    <xf numFmtId="0" fontId="62" fillId="24" borderId="6" xfId="0" applyFont="1" applyFill="1" applyBorder="1" applyAlignment="1">
      <alignment horizontal="left" vertical="center" wrapText="1"/>
    </xf>
    <xf numFmtId="43" fontId="41" fillId="24" borderId="1" xfId="2" applyFont="1" applyFill="1" applyBorder="1" applyAlignment="1">
      <alignment horizontal="left" vertical="center" wrapText="1"/>
    </xf>
    <xf numFmtId="43" fontId="63" fillId="24" borderId="1" xfId="2" applyFont="1" applyFill="1" applyBorder="1" applyAlignment="1">
      <alignment horizontal="left" vertical="center" wrapText="1"/>
    </xf>
    <xf numFmtId="43" fontId="63" fillId="24" borderId="60" xfId="2" applyFont="1" applyFill="1" applyBorder="1" applyAlignment="1">
      <alignment horizontal="center" vertical="center" wrapText="1"/>
    </xf>
    <xf numFmtId="43" fontId="41" fillId="24" borderId="1" xfId="0" applyNumberFormat="1" applyFont="1" applyFill="1" applyBorder="1" applyAlignment="1">
      <alignment horizontal="left" vertical="center" wrapText="1"/>
    </xf>
    <xf numFmtId="0" fontId="44" fillId="5" borderId="1" xfId="0" applyFont="1" applyFill="1" applyBorder="1" applyAlignment="1">
      <alignment horizontal="left" vertical="center" wrapText="1"/>
    </xf>
    <xf numFmtId="0" fontId="96" fillId="0" borderId="0" xfId="0" applyFont="1"/>
    <xf numFmtId="0" fontId="46" fillId="6" borderId="1" xfId="0" applyFont="1" applyFill="1" applyBorder="1" applyAlignment="1">
      <alignment horizontal="center" vertical="center"/>
    </xf>
    <xf numFmtId="0" fontId="96" fillId="3" borderId="0" xfId="0" applyFont="1" applyFill="1"/>
    <xf numFmtId="0" fontId="96" fillId="0" borderId="1" xfId="0" applyFont="1" applyBorder="1"/>
    <xf numFmtId="0" fontId="41" fillId="6" borderId="1" xfId="0" applyFont="1" applyFill="1" applyBorder="1" applyAlignment="1">
      <alignment horizontal="left" vertical="center" wrapText="1"/>
    </xf>
    <xf numFmtId="0" fontId="41" fillId="6" borderId="1" xfId="0" applyFont="1" applyFill="1" applyBorder="1" applyAlignment="1">
      <alignment vertical="center" wrapText="1"/>
    </xf>
    <xf numFmtId="0" fontId="41" fillId="6" borderId="1" xfId="0" applyFont="1" applyFill="1" applyBorder="1" applyAlignment="1">
      <alignment horizontal="center" vertical="center" wrapText="1"/>
    </xf>
    <xf numFmtId="0" fontId="6" fillId="0" borderId="1" xfId="0" applyFont="1" applyBorder="1"/>
    <xf numFmtId="4" fontId="111" fillId="2" borderId="1" xfId="0" applyNumberFormat="1" applyFont="1" applyFill="1" applyBorder="1" applyAlignment="1">
      <alignment horizontal="center" vertical="center" wrapText="1"/>
    </xf>
    <xf numFmtId="4" fontId="87" fillId="5" borderId="1" xfId="0" applyNumberFormat="1" applyFont="1" applyFill="1" applyBorder="1" applyAlignment="1">
      <alignment horizontal="center" vertical="center" wrapText="1"/>
    </xf>
    <xf numFmtId="0" fontId="111" fillId="2" borderId="1" xfId="0" applyFont="1" applyFill="1" applyBorder="1" applyAlignment="1">
      <alignment horizontal="center" vertical="center" wrapText="1"/>
    </xf>
    <xf numFmtId="0" fontId="87" fillId="2" borderId="1" xfId="0" applyFont="1" applyFill="1" applyBorder="1" applyAlignment="1">
      <alignment horizontal="left" vertical="center" wrapText="1"/>
    </xf>
    <xf numFmtId="3" fontId="111" fillId="2" borderId="1" xfId="0" applyNumberFormat="1" applyFont="1" applyFill="1" applyBorder="1" applyAlignment="1">
      <alignment vertical="center" wrapText="1"/>
    </xf>
    <xf numFmtId="0" fontId="111" fillId="2" borderId="1" xfId="0" applyFont="1" applyFill="1" applyBorder="1" applyAlignment="1">
      <alignment wrapText="1"/>
    </xf>
    <xf numFmtId="43" fontId="111" fillId="2" borderId="1" xfId="2" applyFont="1" applyFill="1" applyBorder="1" applyAlignment="1">
      <alignment vertical="center" wrapText="1"/>
    </xf>
    <xf numFmtId="0" fontId="111" fillId="2" borderId="1" xfId="0" applyFont="1" applyFill="1" applyBorder="1" applyAlignment="1">
      <alignment vertical="center" wrapText="1"/>
    </xf>
    <xf numFmtId="0" fontId="87" fillId="0" borderId="1" xfId="0" applyFont="1" applyBorder="1" applyAlignment="1">
      <alignment vertical="center" wrapText="1"/>
    </xf>
    <xf numFmtId="44" fontId="87" fillId="0" borderId="1" xfId="0" applyNumberFormat="1" applyFont="1" applyBorder="1" applyAlignment="1">
      <alignment vertical="center"/>
    </xf>
    <xf numFmtId="0" fontId="113" fillId="0" borderId="1" xfId="0" applyFont="1" applyBorder="1"/>
    <xf numFmtId="0" fontId="44" fillId="5" borderId="60" xfId="0" applyFont="1" applyFill="1" applyBorder="1" applyAlignment="1">
      <alignment horizontal="left" vertical="center" wrapText="1"/>
    </xf>
    <xf numFmtId="0" fontId="46" fillId="2" borderId="60" xfId="0" applyFont="1" applyFill="1" applyBorder="1" applyAlignment="1">
      <alignment wrapText="1"/>
    </xf>
    <xf numFmtId="0" fontId="46" fillId="2" borderId="60" xfId="0" applyFont="1" applyFill="1" applyBorder="1" applyAlignment="1">
      <alignment vertical="center" wrapText="1"/>
    </xf>
    <xf numFmtId="0" fontId="96" fillId="0" borderId="60" xfId="0" applyFont="1" applyBorder="1"/>
    <xf numFmtId="4" fontId="62" fillId="24" borderId="1" xfId="0" applyNumberFormat="1" applyFont="1" applyFill="1" applyBorder="1" applyAlignment="1">
      <alignment horizontal="center" vertical="center" wrapText="1"/>
    </xf>
    <xf numFmtId="4" fontId="87" fillId="24" borderId="1" xfId="0" applyNumberFormat="1" applyFont="1" applyFill="1" applyBorder="1" applyAlignment="1">
      <alignment horizontal="right" vertical="center" wrapText="1"/>
    </xf>
    <xf numFmtId="0" fontId="87" fillId="24" borderId="1" xfId="0" applyFont="1" applyFill="1" applyBorder="1" applyAlignment="1">
      <alignment horizontal="left" vertical="center" wrapText="1"/>
    </xf>
    <xf numFmtId="0" fontId="91" fillId="0" borderId="0" xfId="0" applyFont="1"/>
    <xf numFmtId="3" fontId="72" fillId="32" borderId="77" xfId="0" applyNumberFormat="1" applyFont="1" applyFill="1" applyBorder="1" applyAlignment="1">
      <alignment horizontal="center" vertical="center" wrapText="1"/>
    </xf>
    <xf numFmtId="0" fontId="81" fillId="6" borderId="1" xfId="0" applyFont="1" applyFill="1" applyBorder="1" applyAlignment="1">
      <alignment horizontal="center" vertical="center"/>
    </xf>
    <xf numFmtId="0" fontId="43" fillId="2" borderId="1" xfId="0" applyFont="1" applyFill="1" applyBorder="1" applyAlignment="1">
      <alignment horizontal="left" vertical="top" wrapText="1"/>
    </xf>
    <xf numFmtId="4" fontId="43" fillId="2" borderId="6" xfId="0" applyNumberFormat="1" applyFont="1" applyFill="1" applyBorder="1" applyAlignment="1">
      <alignment horizontal="center" vertical="center" wrapText="1"/>
    </xf>
    <xf numFmtId="0" fontId="63" fillId="2" borderId="1" xfId="0" applyFont="1" applyFill="1" applyBorder="1" applyAlignment="1">
      <alignment horizontal="left" vertical="top" wrapText="1"/>
    </xf>
    <xf numFmtId="4" fontId="62" fillId="2" borderId="1" xfId="0" applyNumberFormat="1" applyFont="1" applyFill="1" applyBorder="1" applyAlignment="1">
      <alignment horizontal="center" vertical="center" wrapText="1"/>
    </xf>
    <xf numFmtId="4" fontId="41" fillId="2" borderId="6" xfId="0" applyNumberFormat="1" applyFont="1" applyFill="1" applyBorder="1" applyAlignment="1">
      <alignment horizontal="center" vertical="center" wrapText="1"/>
    </xf>
    <xf numFmtId="0" fontId="63" fillId="2" borderId="1" xfId="0" applyFont="1" applyFill="1" applyBorder="1" applyAlignment="1">
      <alignment vertical="top" wrapText="1"/>
    </xf>
    <xf numFmtId="4" fontId="87" fillId="2" borderId="1" xfId="0" applyNumberFormat="1" applyFont="1" applyFill="1" applyBorder="1" applyAlignment="1">
      <alignment horizontal="center" vertical="center" wrapText="1"/>
    </xf>
    <xf numFmtId="0" fontId="91" fillId="0" borderId="0" xfId="0" applyFont="1" applyAlignment="1">
      <alignment vertical="center" wrapText="1"/>
    </xf>
    <xf numFmtId="0" fontId="94" fillId="0" borderId="0" xfId="0" applyFont="1" applyAlignment="1">
      <alignment vertical="center"/>
    </xf>
    <xf numFmtId="0" fontId="77" fillId="0" borderId="0" xfId="0" applyFont="1" applyAlignment="1">
      <alignment vertical="center"/>
    </xf>
    <xf numFmtId="0" fontId="91" fillId="0" borderId="0" xfId="0" applyFont="1" applyAlignment="1">
      <alignment vertical="center"/>
    </xf>
    <xf numFmtId="0" fontId="91" fillId="0" borderId="5" xfId="0" applyFont="1" applyBorder="1" applyAlignment="1">
      <alignment vertical="center"/>
    </xf>
    <xf numFmtId="0" fontId="91" fillId="0" borderId="35" xfId="0" applyFont="1" applyBorder="1" applyAlignment="1">
      <alignment vertical="center"/>
    </xf>
    <xf numFmtId="165" fontId="63" fillId="24" borderId="1" xfId="2" applyNumberFormat="1" applyFont="1" applyFill="1" applyBorder="1" applyAlignment="1">
      <alignment vertical="center" wrapText="1"/>
    </xf>
    <xf numFmtId="0" fontId="23" fillId="7" borderId="1" xfId="0" applyFont="1" applyFill="1" applyBorder="1" applyAlignment="1">
      <alignment vertical="center" wrapText="1"/>
    </xf>
    <xf numFmtId="0" fontId="21" fillId="2" borderId="1" xfId="11" applyFont="1" applyFill="1" applyBorder="1" applyAlignment="1">
      <alignment horizontal="left" vertical="center" wrapText="1"/>
    </xf>
    <xf numFmtId="0" fontId="21" fillId="2" borderId="1" xfId="11" applyFont="1" applyFill="1" applyBorder="1" applyAlignment="1">
      <alignment vertical="top" wrapText="1"/>
    </xf>
    <xf numFmtId="0" fontId="23" fillId="15" borderId="1" xfId="0" applyFont="1" applyFill="1" applyBorder="1" applyAlignment="1">
      <alignment vertical="center" wrapText="1"/>
    </xf>
    <xf numFmtId="0" fontId="21" fillId="15" borderId="1" xfId="0" applyFont="1" applyFill="1" applyBorder="1" applyAlignment="1">
      <alignment vertical="center" wrapText="1"/>
    </xf>
    <xf numFmtId="0" fontId="23" fillId="0" borderId="9" xfId="0" applyFont="1" applyBorder="1" applyAlignment="1">
      <alignment horizontal="left" vertical="center" wrapText="1"/>
    </xf>
    <xf numFmtId="0" fontId="49" fillId="14" borderId="1" xfId="0" applyFont="1" applyFill="1" applyBorder="1" applyAlignment="1">
      <alignment vertical="center" wrapText="1"/>
    </xf>
    <xf numFmtId="168" fontId="49" fillId="2" borderId="1" xfId="0" applyNumberFormat="1" applyFont="1" applyFill="1" applyBorder="1" applyAlignment="1">
      <alignment horizontal="center" vertical="center" wrapText="1"/>
    </xf>
    <xf numFmtId="0" fontId="64" fillId="2" borderId="3" xfId="0" applyFont="1" applyFill="1" applyBorder="1" applyAlignment="1">
      <alignment vertical="center" wrapText="1"/>
    </xf>
    <xf numFmtId="0" fontId="83" fillId="0" borderId="3" xfId="0" applyFont="1" applyBorder="1"/>
    <xf numFmtId="0" fontId="83" fillId="0" borderId="3" xfId="0" applyFont="1" applyBorder="1" applyAlignment="1">
      <alignment horizontal="center"/>
    </xf>
    <xf numFmtId="0" fontId="49" fillId="14" borderId="3" xfId="0" applyFont="1" applyFill="1" applyBorder="1" applyAlignment="1">
      <alignment horizontal="center" vertical="center" wrapText="1"/>
    </xf>
    <xf numFmtId="0" fontId="83" fillId="0" borderId="0" xfId="0" applyFont="1" applyAlignment="1">
      <alignment horizontal="center"/>
    </xf>
    <xf numFmtId="0" fontId="49" fillId="2" borderId="3" xfId="0" applyFont="1" applyFill="1" applyBorder="1" applyAlignment="1">
      <alignment horizontal="center" vertical="center"/>
    </xf>
    <xf numFmtId="0" fontId="83" fillId="0" borderId="0" xfId="0" applyFont="1"/>
    <xf numFmtId="0" fontId="49" fillId="14" borderId="1" xfId="0" applyFont="1" applyFill="1" applyBorder="1" applyAlignment="1">
      <alignment horizontal="center" vertical="center" wrapText="1"/>
    </xf>
    <xf numFmtId="168" fontId="49" fillId="2" borderId="1" xfId="0" applyNumberFormat="1" applyFont="1" applyFill="1" applyBorder="1" applyAlignment="1">
      <alignment vertical="center" wrapText="1"/>
    </xf>
    <xf numFmtId="0" fontId="83" fillId="0" borderId="1" xfId="0" applyFont="1" applyBorder="1"/>
    <xf numFmtId="0" fontId="83" fillId="2" borderId="1" xfId="0" applyFont="1" applyFill="1" applyBorder="1" applyAlignment="1">
      <alignment vertical="center"/>
    </xf>
    <xf numFmtId="0" fontId="83" fillId="2" borderId="1" xfId="0" applyFont="1" applyFill="1" applyBorder="1" applyAlignment="1">
      <alignment horizontal="center" vertical="center"/>
    </xf>
    <xf numFmtId="0" fontId="64" fillId="2" borderId="5" xfId="0" applyFont="1" applyFill="1" applyBorder="1" applyAlignment="1">
      <alignment vertical="center" wrapText="1"/>
    </xf>
    <xf numFmtId="0" fontId="49" fillId="2" borderId="5" xfId="0" applyFont="1" applyFill="1" applyBorder="1" applyAlignment="1">
      <alignment horizontal="center" vertical="center"/>
    </xf>
    <xf numFmtId="0" fontId="64" fillId="2" borderId="3" xfId="0" applyFont="1" applyFill="1" applyBorder="1" applyAlignment="1">
      <alignment horizontal="center" vertical="center" wrapText="1"/>
    </xf>
    <xf numFmtId="0" fontId="49" fillId="2" borderId="5" xfId="0" applyFont="1" applyFill="1" applyBorder="1" applyAlignment="1">
      <alignment wrapText="1"/>
    </xf>
    <xf numFmtId="0" fontId="49" fillId="2" borderId="5" xfId="0" applyFont="1" applyFill="1" applyBorder="1"/>
    <xf numFmtId="0" fontId="83" fillId="2" borderId="0" xfId="0" applyFont="1" applyFill="1"/>
    <xf numFmtId="0" fontId="49" fillId="2" borderId="3" xfId="0" applyFont="1" applyFill="1" applyBorder="1" applyAlignment="1">
      <alignment horizontal="center" vertical="center" wrapText="1"/>
    </xf>
    <xf numFmtId="43" fontId="49" fillId="2" borderId="1" xfId="2" applyFont="1" applyFill="1" applyBorder="1" applyAlignment="1">
      <alignment vertical="top" wrapText="1"/>
    </xf>
    <xf numFmtId="43" fontId="49" fillId="2" borderId="1" xfId="3" applyFont="1" applyFill="1" applyBorder="1" applyAlignment="1">
      <alignment horizontal="center" vertical="center" wrapText="1"/>
    </xf>
    <xf numFmtId="43" fontId="49" fillId="0" borderId="1" xfId="3" applyFont="1" applyFill="1" applyBorder="1" applyAlignment="1">
      <alignment horizontal="center" vertical="center" wrapText="1"/>
    </xf>
    <xf numFmtId="165" fontId="49" fillId="2" borderId="3" xfId="2" applyNumberFormat="1" applyFont="1" applyFill="1" applyBorder="1" applyAlignment="1">
      <alignment horizontal="center" vertical="center" wrapText="1"/>
    </xf>
    <xf numFmtId="0" fontId="49" fillId="0" borderId="3" xfId="0" applyFont="1" applyBorder="1" applyAlignment="1">
      <alignment horizontal="center" vertical="center" wrapText="1"/>
    </xf>
    <xf numFmtId="43" fontId="64" fillId="2" borderId="1" xfId="3" applyFont="1" applyFill="1" applyBorder="1" applyAlignment="1">
      <alignment horizontal="center" vertical="center" wrapText="1"/>
    </xf>
    <xf numFmtId="43" fontId="49" fillId="2" borderId="1" xfId="11" applyNumberFormat="1" applyFont="1" applyFill="1" applyBorder="1" applyAlignment="1">
      <alignment horizontal="center" vertical="center" wrapText="1"/>
    </xf>
    <xf numFmtId="43" fontId="64" fillId="2" borderId="1" xfId="0" applyNumberFormat="1" applyFont="1" applyFill="1" applyBorder="1" applyAlignment="1">
      <alignment horizontal="center" vertical="center" wrapText="1"/>
    </xf>
    <xf numFmtId="0" fontId="49" fillId="0" borderId="1" xfId="0" applyFont="1" applyBorder="1" applyAlignment="1">
      <alignment vertical="top" wrapText="1"/>
    </xf>
    <xf numFmtId="0" fontId="49" fillId="0" borderId="1" xfId="3" applyNumberFormat="1" applyFont="1" applyFill="1" applyBorder="1" applyAlignment="1">
      <alignment horizontal="center" vertical="center" wrapText="1"/>
    </xf>
    <xf numFmtId="0" fontId="83" fillId="2" borderId="1" xfId="2" applyNumberFormat="1" applyFont="1" applyFill="1" applyBorder="1" applyAlignment="1">
      <alignment horizontal="center" vertical="center"/>
    </xf>
    <xf numFmtId="43" fontId="83" fillId="2" borderId="1" xfId="2" applyFont="1" applyFill="1" applyBorder="1" applyAlignment="1">
      <alignment horizontal="center" vertical="center"/>
    </xf>
    <xf numFmtId="43" fontId="83" fillId="2" borderId="1" xfId="2" applyFont="1" applyFill="1" applyBorder="1"/>
    <xf numFmtId="164" fontId="49" fillId="2" borderId="1" xfId="2" applyNumberFormat="1" applyFont="1" applyFill="1" applyBorder="1" applyAlignment="1">
      <alignment vertical="center" wrapText="1"/>
    </xf>
    <xf numFmtId="43" fontId="49" fillId="2" borderId="1" xfId="0" applyNumberFormat="1" applyFont="1" applyFill="1" applyBorder="1" applyAlignment="1">
      <alignment wrapText="1"/>
    </xf>
    <xf numFmtId="0" fontId="64" fillId="2"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49" fillId="0" borderId="3" xfId="0" applyFont="1" applyBorder="1" applyAlignment="1">
      <alignment horizontal="left" vertical="center" wrapText="1"/>
    </xf>
    <xf numFmtId="0" fontId="64" fillId="0" borderId="1" xfId="0" applyFont="1" applyBorder="1" applyAlignment="1">
      <alignment horizontal="center" vertical="center"/>
    </xf>
    <xf numFmtId="43" fontId="64" fillId="0" borderId="1" xfId="3" applyFont="1" applyFill="1" applyBorder="1" applyAlignment="1">
      <alignment horizontal="center" vertical="center" wrapText="1"/>
    </xf>
    <xf numFmtId="0" fontId="49" fillId="2" borderId="1" xfId="3" applyNumberFormat="1" applyFont="1" applyFill="1" applyBorder="1" applyAlignment="1">
      <alignment horizontal="center" vertical="center" wrapText="1"/>
    </xf>
    <xf numFmtId="0" fontId="49" fillId="0" borderId="1" xfId="0" applyFont="1" applyBorder="1"/>
    <xf numFmtId="168" fontId="64" fillId="0" borderId="1" xfId="0" applyNumberFormat="1" applyFont="1" applyBorder="1" applyAlignment="1">
      <alignment vertical="center" wrapText="1"/>
    </xf>
    <xf numFmtId="0" fontId="49" fillId="0" borderId="5" xfId="0" applyFont="1" applyBorder="1" applyAlignment="1">
      <alignment horizontal="center" vertical="center" wrapText="1"/>
    </xf>
    <xf numFmtId="168" fontId="108" fillId="0" borderId="1" xfId="0" applyNumberFormat="1" applyFont="1" applyBorder="1" applyAlignment="1">
      <alignment vertical="center" wrapText="1"/>
    </xf>
    <xf numFmtId="168" fontId="108" fillId="2" borderId="1" xfId="0" applyNumberFormat="1" applyFont="1" applyFill="1" applyBorder="1" applyAlignment="1">
      <alignment vertical="center" wrapText="1"/>
    </xf>
    <xf numFmtId="0" fontId="30" fillId="2" borderId="60" xfId="0" applyFont="1" applyFill="1" applyBorder="1" applyAlignment="1">
      <alignment horizontal="center" vertical="center" wrapText="1"/>
    </xf>
    <xf numFmtId="43" fontId="32" fillId="5" borderId="60" xfId="3" applyFont="1" applyFill="1" applyBorder="1" applyAlignment="1">
      <alignment horizontal="center" vertical="center" wrapText="1"/>
    </xf>
    <xf numFmtId="0" fontId="32" fillId="2" borderId="60" xfId="0" applyFont="1" applyFill="1" applyBorder="1" applyAlignment="1">
      <alignment vertical="top" wrapText="1"/>
    </xf>
    <xf numFmtId="43" fontId="32" fillId="2" borderId="60" xfId="3" applyFont="1" applyFill="1" applyBorder="1" applyAlignment="1">
      <alignment horizontal="center" vertical="center" wrapText="1"/>
    </xf>
    <xf numFmtId="43" fontId="32" fillId="2" borderId="60" xfId="3" applyFont="1" applyFill="1" applyBorder="1" applyAlignment="1">
      <alignment horizontal="center" wrapText="1"/>
    </xf>
    <xf numFmtId="43" fontId="32" fillId="0" borderId="60" xfId="3" applyFont="1" applyFill="1" applyBorder="1" applyAlignment="1">
      <alignment horizontal="center" vertical="center" wrapText="1"/>
    </xf>
    <xf numFmtId="43" fontId="26" fillId="0" borderId="60" xfId="3" applyFont="1" applyFill="1" applyBorder="1" applyAlignment="1">
      <alignment horizontal="center" vertical="center" wrapText="1"/>
    </xf>
    <xf numFmtId="43" fontId="21" fillId="2" borderId="60" xfId="3" applyFont="1" applyFill="1" applyBorder="1" applyAlignment="1">
      <alignment horizontal="center" vertical="center" wrapText="1"/>
    </xf>
    <xf numFmtId="43" fontId="26" fillId="2" borderId="60" xfId="11" applyNumberFormat="1" applyFont="1" applyFill="1" applyBorder="1" applyAlignment="1">
      <alignment horizontal="center" vertical="center" wrapText="1"/>
    </xf>
    <xf numFmtId="43" fontId="32" fillId="2" borderId="60" xfId="0" applyNumberFormat="1" applyFont="1" applyFill="1" applyBorder="1" applyAlignment="1">
      <alignment horizontal="center" vertical="center" wrapText="1"/>
    </xf>
    <xf numFmtId="0" fontId="26" fillId="0" borderId="60" xfId="0" applyFont="1" applyBorder="1" applyAlignment="1">
      <alignment wrapText="1"/>
    </xf>
    <xf numFmtId="0" fontId="32" fillId="0" borderId="60" xfId="0" applyFont="1" applyBorder="1" applyAlignment="1">
      <alignment vertical="top" wrapText="1"/>
    </xf>
    <xf numFmtId="43" fontId="0" fillId="2" borderId="60" xfId="2" applyFont="1" applyFill="1" applyBorder="1"/>
    <xf numFmtId="164" fontId="23" fillId="2" borderId="60" xfId="2" applyNumberFormat="1" applyFont="1" applyFill="1" applyBorder="1" applyAlignment="1">
      <alignment vertical="center" wrapText="1"/>
    </xf>
    <xf numFmtId="0" fontId="26" fillId="2" borderId="60" xfId="0" applyFont="1" applyFill="1" applyBorder="1" applyAlignment="1">
      <alignment wrapText="1"/>
    </xf>
    <xf numFmtId="0" fontId="33" fillId="2" borderId="60" xfId="0" applyFont="1" applyFill="1" applyBorder="1" applyAlignment="1">
      <alignment horizontal="center" vertical="center" wrapText="1"/>
    </xf>
    <xf numFmtId="43" fontId="33" fillId="0" borderId="60" xfId="3" applyFont="1" applyFill="1" applyBorder="1" applyAlignment="1">
      <alignment horizontal="center" vertical="center" wrapText="1"/>
    </xf>
    <xf numFmtId="168" fontId="21" fillId="24" borderId="1" xfId="0" applyNumberFormat="1" applyFont="1" applyFill="1" applyBorder="1" applyAlignment="1">
      <alignment horizontal="left" vertical="center" wrapText="1"/>
    </xf>
    <xf numFmtId="0" fontId="21" fillId="24" borderId="60" xfId="0" applyFont="1" applyFill="1" applyBorder="1" applyAlignment="1">
      <alignment horizontal="left" vertical="center" wrapText="1"/>
    </xf>
    <xf numFmtId="0" fontId="49" fillId="24" borderId="1" xfId="0" applyFont="1" applyFill="1" applyBorder="1" applyAlignment="1">
      <alignment horizontal="center" vertical="center" wrapText="1"/>
    </xf>
    <xf numFmtId="44" fontId="64" fillId="24" borderId="1" xfId="9" applyFont="1" applyFill="1" applyBorder="1" applyAlignment="1">
      <alignment horizontal="center" vertical="center" wrapText="1"/>
    </xf>
    <xf numFmtId="43" fontId="49" fillId="24" borderId="1" xfId="3" applyFont="1" applyFill="1" applyBorder="1" applyAlignment="1">
      <alignment horizontal="center" vertical="center" wrapText="1"/>
    </xf>
    <xf numFmtId="43" fontId="32" fillId="24" borderId="1" xfId="3" applyFont="1" applyFill="1" applyBorder="1" applyAlignment="1">
      <alignment horizontal="right" vertical="center" wrapText="1"/>
    </xf>
    <xf numFmtId="0" fontId="21" fillId="24" borderId="1" xfId="0" applyFont="1" applyFill="1" applyBorder="1" applyAlignment="1">
      <alignment vertical="center" wrapText="1"/>
    </xf>
    <xf numFmtId="43" fontId="64" fillId="24" borderId="1" xfId="0" applyNumberFormat="1" applyFont="1" applyFill="1" applyBorder="1" applyAlignment="1">
      <alignment horizontal="center" vertical="center" wrapText="1"/>
    </xf>
    <xf numFmtId="43" fontId="21" fillId="24" borderId="1" xfId="0" applyNumberFormat="1" applyFont="1" applyFill="1" applyBorder="1" applyAlignment="1">
      <alignment horizontal="right" vertical="center" wrapText="1"/>
    </xf>
    <xf numFmtId="43" fontId="23" fillId="24" borderId="60" xfId="0" applyNumberFormat="1" applyFont="1" applyFill="1" applyBorder="1" applyAlignment="1">
      <alignment horizontal="center" vertical="center" wrapText="1"/>
    </xf>
    <xf numFmtId="0" fontId="64" fillId="24" borderId="1"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33" fillId="24" borderId="60" xfId="0" applyFont="1" applyFill="1" applyBorder="1" applyAlignment="1">
      <alignment horizontal="center" vertical="center" wrapText="1"/>
    </xf>
    <xf numFmtId="44" fontId="63" fillId="24" borderId="1" xfId="9" applyFont="1" applyFill="1" applyBorder="1" applyAlignment="1">
      <alignment horizontal="center" vertical="center" wrapText="1"/>
    </xf>
    <xf numFmtId="0" fontId="105" fillId="0" borderId="0" xfId="0" applyFont="1" applyAlignment="1">
      <alignment horizontal="center"/>
    </xf>
    <xf numFmtId="0" fontId="115" fillId="0" borderId="0" xfId="0" applyFont="1"/>
    <xf numFmtId="0" fontId="116" fillId="0" borderId="0" xfId="0" applyFont="1"/>
    <xf numFmtId="0" fontId="117" fillId="0" borderId="0" xfId="0" applyFont="1"/>
    <xf numFmtId="0" fontId="117" fillId="0" borderId="0" xfId="0" applyFont="1" applyAlignment="1">
      <alignment horizontal="center" vertical="center"/>
    </xf>
    <xf numFmtId="4" fontId="116" fillId="0" borderId="0" xfId="0" applyNumberFormat="1" applyFont="1"/>
    <xf numFmtId="3" fontId="80" fillId="2" borderId="58" xfId="0" applyNumberFormat="1" applyFont="1" applyFill="1" applyBorder="1" applyAlignment="1">
      <alignment horizontal="center" vertical="center" wrapText="1"/>
    </xf>
    <xf numFmtId="0" fontId="80" fillId="2" borderId="58" xfId="0" applyFont="1" applyFill="1" applyBorder="1" applyAlignment="1">
      <alignment horizontal="right" vertical="center" wrapText="1"/>
    </xf>
    <xf numFmtId="0" fontId="81" fillId="14" borderId="58" xfId="0" applyFont="1" applyFill="1" applyBorder="1" applyAlignment="1">
      <alignment horizontal="center" vertical="center" wrapText="1"/>
    </xf>
    <xf numFmtId="0" fontId="97" fillId="14" borderId="58" xfId="0" applyFont="1" applyFill="1" applyBorder="1" applyAlignment="1">
      <alignment horizontal="center" vertical="center" wrapText="1"/>
    </xf>
    <xf numFmtId="0" fontId="46" fillId="2" borderId="58" xfId="0" applyFont="1" applyFill="1" applyBorder="1" applyAlignment="1">
      <alignment horizontal="center" vertical="center"/>
    </xf>
    <xf numFmtId="3" fontId="97" fillId="2" borderId="58" xfId="0" applyNumberFormat="1" applyFont="1" applyFill="1" applyBorder="1" applyAlignment="1">
      <alignment horizontal="center" vertical="center" wrapText="1"/>
    </xf>
    <xf numFmtId="43" fontId="80" fillId="2" borderId="58" xfId="3" applyFont="1" applyFill="1" applyBorder="1" applyAlignment="1">
      <alignment horizontal="center" vertical="center"/>
    </xf>
    <xf numFmtId="43" fontId="81" fillId="0" borderId="58" xfId="3" applyFont="1" applyFill="1" applyBorder="1" applyAlignment="1">
      <alignment horizontal="center" vertical="center"/>
    </xf>
    <xf numFmtId="0" fontId="81" fillId="2" borderId="58" xfId="0" applyFont="1" applyFill="1" applyBorder="1" applyAlignment="1">
      <alignment horizontal="center" vertical="center" wrapText="1"/>
    </xf>
    <xf numFmtId="0" fontId="97" fillId="2" borderId="58" xfId="0" applyFont="1" applyFill="1" applyBorder="1" applyAlignment="1">
      <alignment horizontal="center" vertical="center" wrapText="1"/>
    </xf>
    <xf numFmtId="0" fontId="46" fillId="14" borderId="58" xfId="0" applyFont="1" applyFill="1" applyBorder="1" applyAlignment="1">
      <alignment horizontal="center" vertical="center"/>
    </xf>
    <xf numFmtId="3" fontId="97" fillId="14" borderId="58" xfId="0" applyNumberFormat="1" applyFont="1" applyFill="1" applyBorder="1" applyAlignment="1">
      <alignment horizontal="center" vertical="center" wrapText="1"/>
    </xf>
    <xf numFmtId="43" fontId="81" fillId="2" borderId="58" xfId="3" applyFont="1" applyFill="1" applyBorder="1" applyAlignment="1">
      <alignment vertical="center"/>
    </xf>
    <xf numFmtId="43" fontId="81" fillId="2" borderId="58" xfId="3" applyFont="1" applyFill="1" applyBorder="1" applyAlignment="1">
      <alignment horizontal="center" vertical="center"/>
    </xf>
    <xf numFmtId="0" fontId="46" fillId="0" borderId="58" xfId="0" applyFont="1" applyBorder="1" applyAlignment="1">
      <alignment horizontal="center"/>
    </xf>
    <xf numFmtId="0" fontId="44" fillId="2" borderId="58" xfId="0" applyFont="1" applyFill="1" applyBorder="1" applyAlignment="1">
      <alignment horizontal="center" vertical="center"/>
    </xf>
    <xf numFmtId="0" fontId="81" fillId="2" borderId="58" xfId="0" applyFont="1" applyFill="1" applyBorder="1" applyAlignment="1">
      <alignment horizontal="center" vertical="center"/>
    </xf>
    <xf numFmtId="0" fontId="81" fillId="0" borderId="58" xfId="0" applyFont="1" applyBorder="1" applyAlignment="1">
      <alignment horizontal="center" vertical="center"/>
    </xf>
    <xf numFmtId="43" fontId="98" fillId="0" borderId="58" xfId="3" applyFont="1" applyFill="1" applyBorder="1" applyAlignment="1">
      <alignment horizontal="center" vertical="center" wrapText="1"/>
    </xf>
    <xf numFmtId="0" fontId="44" fillId="0" borderId="58" xfId="0" applyFont="1" applyBorder="1" applyAlignment="1">
      <alignment horizontal="center" vertical="center"/>
    </xf>
    <xf numFmtId="0" fontId="44" fillId="5" borderId="58" xfId="0" applyFont="1" applyFill="1" applyBorder="1" applyAlignment="1">
      <alignment vertical="center" wrapText="1"/>
    </xf>
    <xf numFmtId="0" fontId="81" fillId="0" borderId="58" xfId="0" applyFont="1" applyBorder="1" applyAlignment="1">
      <alignment horizontal="left" vertical="center" wrapText="1"/>
    </xf>
    <xf numFmtId="0" fontId="46" fillId="0" borderId="58" xfId="0" applyFont="1" applyBorder="1" applyAlignment="1">
      <alignment horizontal="center" vertical="center"/>
    </xf>
    <xf numFmtId="43" fontId="44" fillId="2" borderId="58" xfId="0" applyNumberFormat="1" applyFont="1" applyFill="1" applyBorder="1" applyAlignment="1">
      <alignment horizontal="center" vertical="center"/>
    </xf>
    <xf numFmtId="43" fontId="44" fillId="0" borderId="58" xfId="0" applyNumberFormat="1" applyFont="1" applyBorder="1" applyAlignment="1">
      <alignment horizontal="center" vertical="center"/>
    </xf>
    <xf numFmtId="0" fontId="97" fillId="0" borderId="58" xfId="0" applyFont="1" applyBorder="1" applyAlignment="1">
      <alignment horizontal="center" vertical="center" wrapText="1"/>
    </xf>
    <xf numFmtId="3" fontId="80" fillId="2" borderId="58" xfId="0" applyNumberFormat="1" applyFont="1" applyFill="1" applyBorder="1" applyAlignment="1">
      <alignment horizontal="left" vertical="center" wrapText="1"/>
    </xf>
    <xf numFmtId="0" fontId="80" fillId="2" borderId="58" xfId="0" applyFont="1" applyFill="1" applyBorder="1" applyAlignment="1">
      <alignment horizontal="center" vertical="center" wrapText="1"/>
    </xf>
    <xf numFmtId="43" fontId="81" fillId="2" borderId="58" xfId="3" applyFont="1" applyFill="1" applyBorder="1" applyAlignment="1">
      <alignment horizontal="left" vertical="center" wrapText="1"/>
    </xf>
    <xf numFmtId="0" fontId="81" fillId="14" borderId="58" xfId="3" applyNumberFormat="1" applyFont="1" applyFill="1" applyBorder="1" applyAlignment="1">
      <alignment horizontal="center" vertical="center"/>
    </xf>
    <xf numFmtId="43" fontId="100" fillId="2" borderId="58" xfId="3" applyFont="1" applyFill="1" applyBorder="1" applyAlignment="1">
      <alignment horizontal="center" vertical="center"/>
    </xf>
    <xf numFmtId="0" fontId="81" fillId="2" borderId="58" xfId="3" applyNumberFormat="1" applyFont="1" applyFill="1" applyBorder="1" applyAlignment="1">
      <alignment horizontal="center" vertical="center"/>
    </xf>
    <xf numFmtId="0" fontId="80" fillId="2" borderId="58" xfId="0" applyFont="1" applyFill="1" applyBorder="1" applyAlignment="1">
      <alignment vertical="center" wrapText="1"/>
    </xf>
    <xf numFmtId="0" fontId="81" fillId="14" borderId="58" xfId="0" applyFont="1" applyFill="1" applyBorder="1" applyAlignment="1">
      <alignment horizontal="center" vertical="center"/>
    </xf>
    <xf numFmtId="0" fontId="95" fillId="2" borderId="58" xfId="0" applyFont="1" applyFill="1" applyBorder="1" applyAlignment="1">
      <alignment horizontal="left" vertical="center" wrapText="1"/>
    </xf>
    <xf numFmtId="0" fontId="98" fillId="0" borderId="58" xfId="0" applyFont="1" applyBorder="1" applyAlignment="1">
      <alignment vertical="center" wrapText="1"/>
    </xf>
    <xf numFmtId="0" fontId="46" fillId="2" borderId="58" xfId="0" applyFont="1" applyFill="1" applyBorder="1" applyAlignment="1">
      <alignment horizontal="center"/>
    </xf>
    <xf numFmtId="43" fontId="81" fillId="0" borderId="58" xfId="3" applyFont="1" applyFill="1" applyBorder="1" applyAlignment="1">
      <alignment horizontal="center" vertical="center" wrapText="1"/>
    </xf>
    <xf numFmtId="0" fontId="98" fillId="2" borderId="58" xfId="0" applyFont="1" applyFill="1" applyBorder="1" applyAlignment="1">
      <alignment horizontal="left" vertical="center" wrapText="1"/>
    </xf>
    <xf numFmtId="3" fontId="81" fillId="2" borderId="58" xfId="0" applyNumberFormat="1" applyFont="1" applyFill="1" applyBorder="1" applyAlignment="1">
      <alignment horizontal="center" vertical="center" wrapText="1"/>
    </xf>
    <xf numFmtId="3" fontId="81" fillId="14" borderId="58" xfId="0" applyNumberFormat="1" applyFont="1" applyFill="1" applyBorder="1" applyAlignment="1">
      <alignment horizontal="center" vertical="center" wrapText="1"/>
    </xf>
    <xf numFmtId="43" fontId="81" fillId="2" borderId="58" xfId="3" applyFont="1" applyFill="1" applyBorder="1" applyAlignment="1">
      <alignment horizontal="center" vertical="center" wrapText="1"/>
    </xf>
    <xf numFmtId="3" fontId="81" fillId="2" borderId="58" xfId="0" applyNumberFormat="1" applyFont="1" applyFill="1" applyBorder="1" applyAlignment="1">
      <alignment horizontal="left" vertical="center" wrapText="1"/>
    </xf>
    <xf numFmtId="0" fontId="100" fillId="0" borderId="58" xfId="0" applyFont="1" applyBorder="1" applyAlignment="1">
      <alignment horizontal="center" vertical="center"/>
    </xf>
    <xf numFmtId="0" fontId="100" fillId="2" borderId="58" xfId="0" applyFont="1" applyFill="1" applyBorder="1" applyAlignment="1">
      <alignment horizontal="center" vertical="center"/>
    </xf>
    <xf numFmtId="0" fontId="100" fillId="0" borderId="58" xfId="0" applyFont="1" applyBorder="1" applyAlignment="1">
      <alignment horizontal="center"/>
    </xf>
    <xf numFmtId="0" fontId="100" fillId="0" borderId="58" xfId="0" applyFont="1" applyBorder="1"/>
    <xf numFmtId="3" fontId="81" fillId="0" borderId="58" xfId="0" applyNumberFormat="1" applyFont="1" applyBorder="1" applyAlignment="1">
      <alignment horizontal="center" vertical="center" wrapText="1"/>
    </xf>
    <xf numFmtId="0" fontId="101" fillId="2" borderId="58" xfId="0" applyFont="1" applyFill="1" applyBorder="1" applyAlignment="1">
      <alignment vertical="center" wrapText="1"/>
    </xf>
    <xf numFmtId="0" fontId="81" fillId="14" borderId="58" xfId="0" applyFont="1" applyFill="1" applyBorder="1" applyAlignment="1">
      <alignment horizontal="center"/>
    </xf>
    <xf numFmtId="0" fontId="100" fillId="2" borderId="58" xfId="0" applyFont="1" applyFill="1" applyBorder="1" applyAlignment="1">
      <alignment horizontal="center"/>
    </xf>
    <xf numFmtId="0" fontId="98" fillId="0" borderId="58" xfId="0" applyFont="1" applyBorder="1" applyAlignment="1">
      <alignment horizontal="left" vertical="center" wrapText="1"/>
    </xf>
    <xf numFmtId="43" fontId="80" fillId="0" borderId="58" xfId="3" applyFont="1" applyFill="1" applyBorder="1" applyAlignment="1">
      <alignment horizontal="center" vertical="center"/>
    </xf>
    <xf numFmtId="0" fontId="44" fillId="14" borderId="58" xfId="0" applyFont="1" applyFill="1" applyBorder="1" applyAlignment="1">
      <alignment horizontal="center" vertical="center"/>
    </xf>
    <xf numFmtId="43" fontId="81" fillId="14" borderId="57" xfId="3" applyFont="1" applyFill="1" applyBorder="1" applyAlignment="1">
      <alignment horizontal="center" vertical="center"/>
    </xf>
    <xf numFmtId="0" fontId="95" fillId="0" borderId="58" xfId="0" applyFont="1" applyBorder="1" applyAlignment="1">
      <alignment vertical="center" wrapText="1"/>
    </xf>
    <xf numFmtId="0" fontId="80" fillId="0" borderId="58" xfId="0" applyFont="1" applyBorder="1" applyAlignment="1">
      <alignment horizontal="left" vertical="center" wrapText="1"/>
    </xf>
    <xf numFmtId="0" fontId="98" fillId="2" borderId="58" xfId="0" applyFont="1" applyFill="1" applyBorder="1" applyAlignment="1">
      <alignment vertical="center" wrapText="1"/>
    </xf>
    <xf numFmtId="0" fontId="95" fillId="2" borderId="58" xfId="0" applyFont="1" applyFill="1" applyBorder="1" applyAlignment="1">
      <alignment vertical="center" wrapText="1"/>
    </xf>
    <xf numFmtId="0" fontId="80" fillId="24" borderId="58" xfId="0" applyFont="1" applyFill="1" applyBorder="1" applyAlignment="1">
      <alignment vertical="center" wrapText="1"/>
    </xf>
    <xf numFmtId="0" fontId="80" fillId="14" borderId="58" xfId="0" applyFont="1" applyFill="1" applyBorder="1" applyAlignment="1">
      <alignment vertical="center" wrapText="1"/>
    </xf>
    <xf numFmtId="0" fontId="46" fillId="0" borderId="60" xfId="0" applyFont="1" applyBorder="1" applyAlignment="1">
      <alignment horizontal="center" vertical="center" wrapText="1"/>
    </xf>
    <xf numFmtId="0" fontId="80" fillId="2" borderId="60" xfId="0" applyFont="1" applyFill="1" applyBorder="1" applyAlignment="1">
      <alignment vertical="center" wrapText="1"/>
    </xf>
    <xf numFmtId="0" fontId="44" fillId="5" borderId="60" xfId="0" applyFont="1" applyFill="1" applyBorder="1" applyAlignment="1">
      <alignment vertical="center" wrapText="1"/>
    </xf>
    <xf numFmtId="43" fontId="98" fillId="0" borderId="60" xfId="0" applyNumberFormat="1" applyFont="1" applyBorder="1" applyAlignment="1">
      <alignment horizontal="center" vertical="center" wrapText="1"/>
    </xf>
    <xf numFmtId="43" fontId="46" fillId="2" borderId="60" xfId="0" applyNumberFormat="1" applyFont="1" applyFill="1" applyBorder="1" applyAlignment="1">
      <alignment horizontal="center" vertical="center" wrapText="1"/>
    </xf>
    <xf numFmtId="0" fontId="17" fillId="2" borderId="61" xfId="0" applyFont="1" applyFill="1" applyBorder="1" applyAlignment="1">
      <alignment vertical="center" wrapText="1"/>
    </xf>
    <xf numFmtId="43" fontId="15" fillId="2" borderId="0" xfId="2" applyFont="1" applyFill="1" applyBorder="1" applyAlignment="1">
      <alignment horizontal="left" vertical="center" wrapText="1"/>
    </xf>
    <xf numFmtId="0" fontId="80" fillId="24" borderId="58" xfId="0" applyFont="1" applyFill="1" applyBorder="1" applyAlignment="1">
      <alignment horizontal="left" vertical="center" wrapText="1"/>
    </xf>
    <xf numFmtId="3" fontId="80" fillId="24" borderId="58" xfId="0" applyNumberFormat="1" applyFont="1" applyFill="1" applyBorder="1" applyAlignment="1">
      <alignment horizontal="center" vertical="center" wrapText="1"/>
    </xf>
    <xf numFmtId="44" fontId="80" fillId="24" borderId="58" xfId="9" applyFont="1" applyFill="1" applyBorder="1" applyAlignment="1">
      <alignment horizontal="right" vertical="center" wrapText="1"/>
    </xf>
    <xf numFmtId="44" fontId="80" fillId="24" borderId="58" xfId="9" applyFont="1" applyFill="1" applyBorder="1" applyAlignment="1">
      <alignment vertical="center" wrapText="1"/>
    </xf>
    <xf numFmtId="0" fontId="80" fillId="24" borderId="60" xfId="0" applyFont="1" applyFill="1" applyBorder="1" applyAlignment="1">
      <alignment vertical="center" wrapText="1"/>
    </xf>
    <xf numFmtId="0" fontId="44" fillId="24" borderId="58" xfId="0" applyFont="1" applyFill="1" applyBorder="1" applyAlignment="1">
      <alignment vertical="center" wrapText="1"/>
    </xf>
    <xf numFmtId="44" fontId="44" fillId="24" borderId="58" xfId="9" applyFont="1" applyFill="1" applyBorder="1" applyAlignment="1">
      <alignment vertical="center" wrapText="1"/>
    </xf>
    <xf numFmtId="0" fontId="44" fillId="24" borderId="60" xfId="0" applyFont="1" applyFill="1" applyBorder="1" applyAlignment="1">
      <alignment vertical="center" wrapText="1"/>
    </xf>
    <xf numFmtId="43" fontId="80" fillId="24" borderId="58" xfId="2" applyFont="1" applyFill="1" applyBorder="1" applyAlignment="1">
      <alignment horizontal="right" vertical="center" wrapText="1"/>
    </xf>
    <xf numFmtId="0" fontId="95" fillId="24" borderId="58" xfId="0" applyFont="1" applyFill="1" applyBorder="1" applyAlignment="1">
      <alignment horizontal="left" vertical="center" wrapText="1"/>
    </xf>
    <xf numFmtId="0" fontId="105" fillId="0" borderId="0" xfId="0" applyFont="1" applyAlignment="1">
      <alignment horizontal="center" wrapText="1"/>
    </xf>
    <xf numFmtId="0" fontId="65" fillId="32" borderId="77" xfId="0" applyFont="1" applyFill="1" applyBorder="1" applyAlignment="1">
      <alignment horizontal="center" vertical="center" wrapText="1"/>
    </xf>
    <xf numFmtId="3" fontId="65" fillId="32" borderId="77" xfId="0" applyNumberFormat="1" applyFont="1" applyFill="1" applyBorder="1" applyAlignment="1">
      <alignment horizontal="center" vertical="center" wrapText="1"/>
    </xf>
    <xf numFmtId="0" fontId="65" fillId="32" borderId="95" xfId="0" applyFont="1" applyFill="1" applyBorder="1" applyAlignment="1">
      <alignment horizontal="center" vertical="center" wrapText="1"/>
    </xf>
    <xf numFmtId="0" fontId="98" fillId="2" borderId="1" xfId="0" applyFont="1" applyFill="1" applyBorder="1" applyAlignment="1">
      <alignment vertical="center" wrapText="1"/>
    </xf>
    <xf numFmtId="0" fontId="98" fillId="0" borderId="1" xfId="0" applyFont="1" applyBorder="1" applyAlignment="1">
      <alignment vertical="center" wrapText="1"/>
    </xf>
    <xf numFmtId="0" fontId="46" fillId="6" borderId="1" xfId="0" applyFont="1" applyFill="1" applyBorder="1"/>
    <xf numFmtId="43" fontId="44" fillId="0" borderId="1" xfId="0" applyNumberFormat="1" applyFont="1" applyBorder="1" applyAlignment="1">
      <alignment horizontal="center" vertical="center"/>
    </xf>
    <xf numFmtId="43" fontId="44" fillId="2" borderId="1" xfId="0" applyNumberFormat="1" applyFont="1" applyFill="1" applyBorder="1" applyAlignment="1">
      <alignment horizontal="center" vertical="center"/>
    </xf>
    <xf numFmtId="0" fontId="95" fillId="0" borderId="1" xfId="0" applyFont="1" applyBorder="1" applyAlignment="1">
      <alignment vertical="center" wrapText="1"/>
    </xf>
    <xf numFmtId="4" fontId="41" fillId="2" borderId="1" xfId="0" applyNumberFormat="1" applyFont="1" applyFill="1" applyBorder="1" applyAlignment="1">
      <alignment horizontal="right" vertical="center"/>
    </xf>
    <xf numFmtId="43" fontId="85" fillId="2" borderId="1" xfId="3" applyFont="1" applyFill="1" applyBorder="1" applyAlignment="1">
      <alignment horizontal="center" vertical="center" wrapText="1"/>
    </xf>
    <xf numFmtId="0" fontId="41" fillId="0" borderId="1" xfId="0" applyFont="1" applyBorder="1" applyAlignment="1">
      <alignment vertical="center"/>
    </xf>
    <xf numFmtId="0" fontId="41" fillId="6" borderId="1" xfId="0" applyFont="1" applyFill="1" applyBorder="1"/>
    <xf numFmtId="43" fontId="62" fillId="0" borderId="1" xfId="0" applyNumberFormat="1" applyFont="1" applyBorder="1" applyAlignment="1">
      <alignment horizontal="center" vertical="center"/>
    </xf>
    <xf numFmtId="43" fontId="85" fillId="2" borderId="6" xfId="3" applyFont="1" applyFill="1" applyBorder="1" applyAlignment="1">
      <alignment horizontal="center" vertical="center" wrapText="1"/>
    </xf>
    <xf numFmtId="0" fontId="62" fillId="6" borderId="1" xfId="0" applyFont="1" applyFill="1" applyBorder="1" applyAlignment="1">
      <alignment horizontal="center" vertical="center"/>
    </xf>
    <xf numFmtId="43" fontId="75" fillId="2" borderId="6" xfId="3" applyFont="1" applyFill="1" applyBorder="1" applyAlignment="1">
      <alignment horizontal="center" vertical="center" wrapText="1"/>
    </xf>
    <xf numFmtId="43" fontId="75" fillId="2" borderId="1" xfId="3" applyFont="1" applyFill="1" applyBorder="1" applyAlignment="1">
      <alignment horizontal="center" vertical="center" wrapText="1"/>
    </xf>
    <xf numFmtId="43" fontId="62" fillId="2" borderId="1" xfId="0" applyNumberFormat="1" applyFont="1" applyFill="1" applyBorder="1" applyAlignment="1">
      <alignment horizontal="center" vertical="center"/>
    </xf>
    <xf numFmtId="43" fontId="85" fillId="2" borderId="13" xfId="3" applyFont="1" applyFill="1" applyBorder="1" applyAlignment="1">
      <alignment horizontal="center" vertical="center" wrapText="1"/>
    </xf>
    <xf numFmtId="0" fontId="41" fillId="0" borderId="60" xfId="0" applyFont="1" applyBorder="1" applyAlignment="1">
      <alignment horizontal="center" vertical="center"/>
    </xf>
    <xf numFmtId="43" fontId="62" fillId="0" borderId="60" xfId="0" applyNumberFormat="1" applyFont="1" applyBorder="1" applyAlignment="1">
      <alignment horizontal="center" vertical="center"/>
    </xf>
    <xf numFmtId="0" fontId="62" fillId="2" borderId="60" xfId="0" applyFont="1" applyFill="1" applyBorder="1"/>
    <xf numFmtId="43" fontId="62" fillId="2" borderId="60" xfId="0" applyNumberFormat="1" applyFont="1" applyFill="1" applyBorder="1" applyAlignment="1">
      <alignment horizontal="center" vertical="center"/>
    </xf>
    <xf numFmtId="0" fontId="85" fillId="0" borderId="60" xfId="0" applyFont="1" applyBorder="1"/>
    <xf numFmtId="0" fontId="107" fillId="2" borderId="1" xfId="0" applyFont="1" applyFill="1" applyBorder="1" applyAlignment="1">
      <alignment vertical="center" wrapText="1"/>
    </xf>
    <xf numFmtId="0" fontId="64" fillId="24" borderId="1" xfId="0" applyFont="1" applyFill="1" applyBorder="1" applyAlignment="1">
      <alignment horizontal="left" vertical="center" wrapText="1"/>
    </xf>
    <xf numFmtId="43" fontId="75" fillId="24" borderId="1" xfId="0" applyNumberFormat="1" applyFont="1" applyFill="1" applyBorder="1" applyAlignment="1">
      <alignment horizontal="left" vertical="center" wrapText="1"/>
    </xf>
    <xf numFmtId="44" fontId="75" fillId="24" borderId="1" xfId="9" applyFont="1" applyFill="1" applyBorder="1" applyAlignment="1">
      <alignment horizontal="left" vertical="center" wrapText="1"/>
    </xf>
    <xf numFmtId="14" fontId="105" fillId="0" borderId="0" xfId="0" applyNumberFormat="1" applyFont="1" applyAlignment="1">
      <alignment horizontal="center" wrapText="1"/>
    </xf>
    <xf numFmtId="0" fontId="119" fillId="32" borderId="77" xfId="0" applyFont="1" applyFill="1" applyBorder="1" applyAlignment="1">
      <alignment horizontal="center" vertical="center" wrapText="1"/>
    </xf>
    <xf numFmtId="0" fontId="41" fillId="0" borderId="5" xfId="0" applyFont="1" applyBorder="1" applyAlignment="1">
      <alignment horizontal="center" vertical="center"/>
    </xf>
    <xf numFmtId="0" fontId="41" fillId="6" borderId="5" xfId="0" applyFont="1" applyFill="1" applyBorder="1" applyAlignment="1">
      <alignment horizontal="center" vertical="center"/>
    </xf>
    <xf numFmtId="0" fontId="41" fillId="0" borderId="5" xfId="0" applyFont="1" applyBorder="1"/>
    <xf numFmtId="0" fontId="41" fillId="0" borderId="3" xfId="0" applyFont="1" applyBorder="1" applyAlignment="1">
      <alignment horizontal="center" vertical="center"/>
    </xf>
    <xf numFmtId="0" fontId="41" fillId="0" borderId="9" xfId="0" applyFont="1" applyBorder="1" applyAlignment="1">
      <alignment horizontal="center" vertical="center"/>
    </xf>
    <xf numFmtId="0" fontId="41" fillId="6" borderId="9" xfId="0" applyFont="1" applyFill="1" applyBorder="1" applyAlignment="1">
      <alignment horizontal="center" vertical="center"/>
    </xf>
    <xf numFmtId="0" fontId="41" fillId="0" borderId="20" xfId="0" applyFont="1" applyBorder="1"/>
    <xf numFmtId="9" fontId="41" fillId="0" borderId="1" xfId="0" applyNumberFormat="1" applyFont="1" applyBorder="1" applyAlignment="1">
      <alignment horizontal="center" vertical="center"/>
    </xf>
    <xf numFmtId="9" fontId="41" fillId="0" borderId="1" xfId="10" applyFont="1" applyFill="1" applyBorder="1" applyAlignment="1">
      <alignment horizontal="center" vertical="center"/>
    </xf>
    <xf numFmtId="0" fontId="41" fillId="0" borderId="6" xfId="0" applyFont="1" applyBorder="1" applyAlignment="1">
      <alignment horizontal="center" vertical="center"/>
    </xf>
    <xf numFmtId="0" fontId="41" fillId="0" borderId="50" xfId="0" applyFont="1" applyBorder="1"/>
    <xf numFmtId="0" fontId="41" fillId="15" borderId="1" xfId="0" applyFont="1" applyFill="1" applyBorder="1" applyAlignment="1">
      <alignment horizontal="center" vertical="center"/>
    </xf>
    <xf numFmtId="0" fontId="41" fillId="15" borderId="0" xfId="0" applyFont="1" applyFill="1"/>
    <xf numFmtId="0" fontId="41" fillId="0" borderId="1" xfId="2" applyNumberFormat="1" applyFont="1" applyFill="1" applyBorder="1" applyAlignment="1">
      <alignment horizontal="center" vertical="center"/>
    </xf>
    <xf numFmtId="0" fontId="41" fillId="2" borderId="1" xfId="2" applyNumberFormat="1" applyFont="1" applyFill="1" applyBorder="1" applyAlignment="1">
      <alignment horizontal="center" vertical="center"/>
    </xf>
    <xf numFmtId="0" fontId="41" fillId="6" borderId="1" xfId="2" applyNumberFormat="1" applyFont="1" applyFill="1" applyBorder="1" applyAlignment="1">
      <alignment horizontal="center" vertical="center"/>
    </xf>
    <xf numFmtId="0" fontId="41" fillId="0" borderId="23" xfId="0" applyFont="1" applyBorder="1"/>
    <xf numFmtId="0" fontId="41" fillId="0" borderId="4" xfId="0" applyFont="1" applyBorder="1" applyAlignment="1">
      <alignment horizontal="center" vertical="center"/>
    </xf>
    <xf numFmtId="0" fontId="41" fillId="6" borderId="5" xfId="2" applyNumberFormat="1" applyFont="1" applyFill="1" applyBorder="1" applyAlignment="1">
      <alignment horizontal="center" vertical="center"/>
    </xf>
    <xf numFmtId="0" fontId="41" fillId="2" borderId="0" xfId="0" applyFont="1" applyFill="1"/>
    <xf numFmtId="0" fontId="64" fillId="2" borderId="60" xfId="0" applyFont="1" applyFill="1" applyBorder="1" applyAlignment="1">
      <alignment horizontal="left" vertical="center" wrapText="1"/>
    </xf>
    <xf numFmtId="0" fontId="43" fillId="0" borderId="17" xfId="0" applyFont="1" applyBorder="1" applyAlignment="1">
      <alignment horizontal="left" vertical="center" wrapText="1"/>
    </xf>
    <xf numFmtId="0" fontId="43" fillId="0" borderId="5" xfId="0" applyFont="1" applyBorder="1"/>
    <xf numFmtId="43" fontId="63" fillId="0" borderId="5" xfId="0" applyNumberFormat="1" applyFont="1" applyBorder="1" applyAlignment="1">
      <alignment horizontal="center" vertical="center"/>
    </xf>
    <xf numFmtId="43" fontId="63" fillId="0" borderId="16" xfId="0" applyNumberFormat="1" applyFont="1" applyBorder="1" applyAlignment="1">
      <alignment horizontal="center" vertical="center"/>
    </xf>
    <xf numFmtId="0" fontId="43" fillId="0" borderId="15" xfId="0" applyFont="1" applyBorder="1" applyAlignment="1">
      <alignment horizontal="left" vertical="center" wrapText="1"/>
    </xf>
    <xf numFmtId="43" fontId="63" fillId="0" borderId="9" xfId="0" applyNumberFormat="1" applyFont="1" applyBorder="1" applyAlignment="1">
      <alignment horizontal="center" vertical="center"/>
    </xf>
    <xf numFmtId="43" fontId="63" fillId="0" borderId="35" xfId="0" applyNumberFormat="1" applyFont="1" applyBorder="1" applyAlignment="1">
      <alignment horizontal="center" vertical="center"/>
    </xf>
    <xf numFmtId="43" fontId="63" fillId="0" borderId="3" xfId="0" applyNumberFormat="1" applyFont="1" applyBorder="1" applyAlignment="1">
      <alignment horizontal="center" vertical="center"/>
    </xf>
    <xf numFmtId="43" fontId="63" fillId="0" borderId="13" xfId="0" applyNumberFormat="1" applyFont="1" applyBorder="1" applyAlignment="1">
      <alignment horizontal="center" vertical="center"/>
    </xf>
    <xf numFmtId="43" fontId="63" fillId="0" borderId="20" xfId="0" applyNumberFormat="1" applyFont="1" applyBorder="1" applyAlignment="1">
      <alignment horizontal="center" vertical="center"/>
    </xf>
    <xf numFmtId="43" fontId="63" fillId="0" borderId="22" xfId="0" applyNumberFormat="1" applyFont="1" applyBorder="1" applyAlignment="1">
      <alignment horizontal="center" vertical="center"/>
    </xf>
    <xf numFmtId="0" fontId="43" fillId="2" borderId="18" xfId="0" applyFont="1" applyFill="1" applyBorder="1" applyAlignment="1">
      <alignment horizontal="left" vertical="center" wrapText="1"/>
    </xf>
    <xf numFmtId="4" fontId="43" fillId="0" borderId="0" xfId="0" applyNumberFormat="1" applyFont="1" applyAlignment="1">
      <alignment horizontal="right" vertical="center" wrapText="1"/>
    </xf>
    <xf numFmtId="4" fontId="43" fillId="0" borderId="1" xfId="0" applyNumberFormat="1" applyFont="1" applyBorder="1" applyAlignment="1">
      <alignment horizontal="right" vertical="center" wrapText="1"/>
    </xf>
    <xf numFmtId="0" fontId="43" fillId="0" borderId="6" xfId="0" applyFont="1" applyBorder="1" applyAlignment="1">
      <alignment horizontal="left" vertical="center" wrapText="1" shrinkToFit="1"/>
    </xf>
    <xf numFmtId="9" fontId="43" fillId="0" borderId="18" xfId="0" applyNumberFormat="1" applyFont="1" applyBorder="1" applyAlignment="1">
      <alignment horizontal="left" vertical="center" wrapText="1"/>
    </xf>
    <xf numFmtId="0" fontId="43" fillId="0" borderId="1" xfId="0" applyFont="1" applyBorder="1" applyAlignment="1">
      <alignment horizontal="left" vertical="center" wrapText="1" shrinkToFit="1"/>
    </xf>
    <xf numFmtId="166" fontId="43" fillId="0" borderId="1" xfId="12" applyFont="1" applyFill="1" applyBorder="1" applyAlignment="1">
      <alignment horizontal="center" vertical="center"/>
    </xf>
    <xf numFmtId="166" fontId="43" fillId="0" borderId="60" xfId="12" applyFont="1" applyFill="1" applyBorder="1" applyAlignment="1">
      <alignment horizontal="center" vertical="center" wrapText="1" shrinkToFit="1"/>
    </xf>
    <xf numFmtId="0" fontId="43" fillId="0" borderId="6" xfId="0" applyFont="1" applyBorder="1" applyAlignment="1">
      <alignment vertical="center" wrapText="1" shrinkToFit="1"/>
    </xf>
    <xf numFmtId="0" fontId="43" fillId="0" borderId="18" xfId="0" applyFont="1" applyBorder="1" applyAlignment="1">
      <alignment horizontal="left" vertical="center" wrapText="1" shrinkToFit="1"/>
    </xf>
    <xf numFmtId="0" fontId="63" fillId="0" borderId="6" xfId="0" applyFont="1" applyBorder="1" applyAlignment="1">
      <alignment horizontal="left" vertical="center" wrapText="1" shrinkToFit="1"/>
    </xf>
    <xf numFmtId="43" fontId="49" fillId="0" borderId="1" xfId="3" applyFont="1" applyFill="1" applyBorder="1" applyAlignment="1">
      <alignment horizontal="center" vertical="center"/>
    </xf>
    <xf numFmtId="0" fontId="43" fillId="0" borderId="6" xfId="0" applyFont="1" applyBorder="1" applyAlignment="1">
      <alignment horizontal="left" vertical="center" wrapText="1"/>
    </xf>
    <xf numFmtId="0" fontId="43" fillId="15" borderId="6" xfId="0" applyFont="1" applyFill="1" applyBorder="1" applyAlignment="1">
      <alignment horizontal="left" vertical="center" wrapText="1"/>
    </xf>
    <xf numFmtId="0" fontId="43" fillId="15" borderId="1" xfId="0" applyFont="1" applyFill="1" applyBorder="1" applyAlignment="1">
      <alignment horizontal="left" vertical="center" wrapText="1"/>
    </xf>
    <xf numFmtId="0" fontId="43" fillId="0" borderId="6" xfId="0" applyFont="1" applyBorder="1" applyAlignment="1">
      <alignment vertical="center" wrapText="1"/>
    </xf>
    <xf numFmtId="0" fontId="43" fillId="0" borderId="1" xfId="0" applyFont="1" applyBorder="1" applyAlignment="1">
      <alignment horizontal="left" vertical="top" wrapText="1"/>
    </xf>
    <xf numFmtId="0" fontId="63" fillId="0" borderId="43" xfId="0" applyFont="1" applyBorder="1" applyAlignment="1">
      <alignment vertical="center" wrapText="1"/>
    </xf>
    <xf numFmtId="0" fontId="63" fillId="0" borderId="1" xfId="0" applyFont="1" applyBorder="1" applyAlignment="1">
      <alignment horizontal="left" vertical="top" wrapText="1"/>
    </xf>
    <xf numFmtId="0" fontId="64" fillId="0" borderId="1" xfId="0" applyFont="1" applyBorder="1" applyAlignment="1">
      <alignment horizontal="left" vertical="center" wrapText="1"/>
    </xf>
    <xf numFmtId="4" fontId="43" fillId="0" borderId="1" xfId="0" applyNumberFormat="1" applyFont="1" applyBorder="1" applyAlignment="1">
      <alignment vertical="center"/>
    </xf>
    <xf numFmtId="4" fontId="43" fillId="0" borderId="1" xfId="0" applyNumberFormat="1" applyFont="1" applyBorder="1" applyAlignment="1">
      <alignment vertical="center" wrapText="1"/>
    </xf>
    <xf numFmtId="4" fontId="43" fillId="0" borderId="6" xfId="0" applyNumberFormat="1" applyFont="1" applyBorder="1" applyAlignment="1">
      <alignment vertical="center" wrapText="1"/>
    </xf>
    <xf numFmtId="0" fontId="43" fillId="0" borderId="31" xfId="0" applyFont="1" applyBorder="1" applyAlignment="1">
      <alignment horizontal="left"/>
    </xf>
    <xf numFmtId="0" fontId="43" fillId="0" borderId="32" xfId="0" applyFont="1" applyBorder="1"/>
    <xf numFmtId="43" fontId="63" fillId="0" borderId="10" xfId="2" applyFont="1" applyBorder="1"/>
    <xf numFmtId="0" fontId="63" fillId="2" borderId="6" xfId="0" applyFont="1" applyFill="1" applyBorder="1" applyAlignment="1">
      <alignment horizontal="left" vertical="center" wrapText="1"/>
    </xf>
    <xf numFmtId="0" fontId="63" fillId="2" borderId="18" xfId="0" applyFont="1" applyFill="1" applyBorder="1" applyAlignment="1">
      <alignment horizontal="left" vertical="center" wrapText="1"/>
    </xf>
    <xf numFmtId="0" fontId="43" fillId="2" borderId="20" xfId="0" applyFont="1" applyFill="1" applyBorder="1" applyAlignment="1">
      <alignment horizontal="left" vertical="center" wrapText="1"/>
    </xf>
    <xf numFmtId="0" fontId="43" fillId="0" borderId="21" xfId="0" applyFont="1" applyBorder="1" applyAlignment="1">
      <alignment horizontal="left" vertical="center" wrapText="1"/>
    </xf>
    <xf numFmtId="4" fontId="43" fillId="0" borderId="20" xfId="0" applyNumberFormat="1" applyFont="1" applyBorder="1" applyAlignment="1">
      <alignment horizontal="center" vertical="center"/>
    </xf>
    <xf numFmtId="0" fontId="43" fillId="2" borderId="46" xfId="0" applyFont="1" applyFill="1" applyBorder="1" applyAlignment="1">
      <alignment horizontal="left" vertical="center" wrapText="1"/>
    </xf>
    <xf numFmtId="4" fontId="43" fillId="0" borderId="22" xfId="0" applyNumberFormat="1" applyFont="1" applyBorder="1" applyAlignment="1">
      <alignment horizontal="center" vertical="center"/>
    </xf>
    <xf numFmtId="0" fontId="43" fillId="2" borderId="6" xfId="0" applyFont="1" applyFill="1" applyBorder="1" applyAlignment="1">
      <alignment horizontal="left" vertical="center" wrapText="1"/>
    </xf>
    <xf numFmtId="0" fontId="43" fillId="0" borderId="3" xfId="0" applyFont="1" applyBorder="1" applyAlignment="1">
      <alignment horizontal="left" vertical="center" wrapText="1"/>
    </xf>
    <xf numFmtId="43" fontId="43" fillId="0" borderId="60" xfId="3" applyFont="1" applyFill="1" applyBorder="1" applyAlignment="1">
      <alignment horizontal="center" vertical="center"/>
    </xf>
    <xf numFmtId="4" fontId="43" fillId="0" borderId="23" xfId="0" applyNumberFormat="1" applyFont="1" applyBorder="1" applyAlignment="1">
      <alignment horizontal="center" vertical="center"/>
    </xf>
    <xf numFmtId="4" fontId="43" fillId="0" borderId="24" xfId="0" applyNumberFormat="1" applyFont="1" applyBorder="1" applyAlignment="1">
      <alignment horizontal="center" vertical="center"/>
    </xf>
    <xf numFmtId="0" fontId="43" fillId="2" borderId="5" xfId="0" applyFont="1" applyFill="1" applyBorder="1" applyAlignment="1">
      <alignment horizontal="left" vertical="center" wrapText="1"/>
    </xf>
    <xf numFmtId="0" fontId="43" fillId="2" borderId="5" xfId="0" applyFont="1" applyFill="1" applyBorder="1" applyAlignment="1">
      <alignment vertical="center" wrapText="1"/>
    </xf>
    <xf numFmtId="0" fontId="43" fillId="0" borderId="28" xfId="0" applyFont="1" applyBorder="1" applyAlignment="1">
      <alignment horizontal="left" vertical="center" wrapText="1"/>
    </xf>
    <xf numFmtId="4" fontId="43" fillId="0" borderId="5" xfId="0" applyNumberFormat="1" applyFont="1" applyBorder="1" applyAlignment="1">
      <alignment horizontal="center" vertical="center"/>
    </xf>
    <xf numFmtId="4" fontId="43" fillId="0" borderId="16" xfId="0" applyNumberFormat="1" applyFont="1" applyBorder="1" applyAlignment="1">
      <alignment horizontal="center" vertical="center"/>
    </xf>
    <xf numFmtId="43" fontId="43" fillId="0" borderId="16" xfId="3" applyFont="1" applyFill="1" applyBorder="1" applyAlignment="1">
      <alignment horizontal="center" vertical="center"/>
    </xf>
    <xf numFmtId="4" fontId="43" fillId="0" borderId="1" xfId="0" applyNumberFormat="1" applyFont="1" applyBorder="1" applyAlignment="1">
      <alignment horizontal="center" vertical="center"/>
    </xf>
    <xf numFmtId="4" fontId="43" fillId="0" borderId="6" xfId="0" applyNumberFormat="1" applyFont="1" applyBorder="1" applyAlignment="1">
      <alignment horizontal="center" vertical="center"/>
    </xf>
    <xf numFmtId="0" fontId="43" fillId="2" borderId="16" xfId="0" applyFont="1" applyFill="1" applyBorder="1" applyAlignment="1">
      <alignment horizontal="left" vertical="center" wrapText="1"/>
    </xf>
    <xf numFmtId="0" fontId="43" fillId="2" borderId="49" xfId="0" applyFont="1" applyFill="1" applyBorder="1" applyAlignment="1">
      <alignment horizontal="left" vertical="center" wrapText="1"/>
    </xf>
    <xf numFmtId="0" fontId="43" fillId="0" borderId="25" xfId="0" applyFont="1" applyBorder="1" applyAlignment="1">
      <alignment horizontal="left" vertical="center" wrapText="1"/>
    </xf>
    <xf numFmtId="0" fontId="63" fillId="2" borderId="16" xfId="0" applyFont="1" applyFill="1" applyBorder="1" applyAlignment="1">
      <alignment horizontal="left" vertical="center" wrapText="1"/>
    </xf>
    <xf numFmtId="0" fontId="63" fillId="2" borderId="49" xfId="0" applyFont="1" applyFill="1" applyBorder="1" applyAlignment="1">
      <alignment horizontal="left" vertical="center" wrapText="1"/>
    </xf>
    <xf numFmtId="0" fontId="63" fillId="2" borderId="5" xfId="0" applyFont="1" applyFill="1" applyBorder="1" applyAlignment="1">
      <alignment horizontal="left" vertical="center" wrapText="1"/>
    </xf>
    <xf numFmtId="0" fontId="63" fillId="0" borderId="18" xfId="0" applyFont="1" applyBorder="1" applyAlignment="1">
      <alignment horizontal="left" vertical="center" wrapText="1"/>
    </xf>
    <xf numFmtId="43" fontId="43" fillId="0" borderId="4" xfId="3" applyFont="1" applyFill="1" applyBorder="1" applyAlignment="1">
      <alignment horizontal="center" vertical="center"/>
    </xf>
    <xf numFmtId="43" fontId="43" fillId="0" borderId="1" xfId="3" applyFont="1" applyFill="1" applyBorder="1" applyAlignment="1">
      <alignment horizontal="center" vertical="center"/>
    </xf>
    <xf numFmtId="0" fontId="43" fillId="15" borderId="18" xfId="0" applyFont="1" applyFill="1" applyBorder="1" applyAlignment="1">
      <alignment horizontal="left" vertical="center" wrapText="1"/>
    </xf>
    <xf numFmtId="43" fontId="43" fillId="15" borderId="1" xfId="3" applyFont="1" applyFill="1" applyBorder="1" applyAlignment="1">
      <alignment horizontal="center" vertical="center"/>
    </xf>
    <xf numFmtId="43" fontId="43" fillId="15" borderId="60" xfId="3" applyFont="1" applyFill="1" applyBorder="1" applyAlignment="1">
      <alignment horizontal="center" vertical="center"/>
    </xf>
    <xf numFmtId="0" fontId="63" fillId="2" borderId="13" xfId="0" applyFont="1" applyFill="1" applyBorder="1" applyAlignment="1">
      <alignment horizontal="left" vertical="center" wrapText="1"/>
    </xf>
    <xf numFmtId="0" fontId="63" fillId="2" borderId="43" xfId="0" applyFont="1" applyFill="1" applyBorder="1" applyAlignment="1">
      <alignment horizontal="left" vertical="center" wrapText="1"/>
    </xf>
    <xf numFmtId="0" fontId="63" fillId="2" borderId="3" xfId="0" applyFont="1" applyFill="1" applyBorder="1" applyAlignment="1">
      <alignment horizontal="left" vertical="center" wrapText="1"/>
    </xf>
    <xf numFmtId="0" fontId="63" fillId="2" borderId="1" xfId="0" applyFont="1" applyFill="1" applyBorder="1" applyAlignment="1">
      <alignment vertical="center"/>
    </xf>
    <xf numFmtId="0" fontId="63" fillId="2" borderId="60" xfId="0" applyFont="1" applyFill="1" applyBorder="1" applyAlignment="1">
      <alignment vertical="center"/>
    </xf>
    <xf numFmtId="43" fontId="43" fillId="0" borderId="67" xfId="3" applyFont="1" applyFill="1" applyBorder="1" applyAlignment="1">
      <alignment horizontal="center" vertical="center"/>
    </xf>
    <xf numFmtId="0" fontId="43" fillId="0" borderId="13" xfId="0" applyFont="1" applyBorder="1" applyAlignment="1">
      <alignment vertical="center" wrapText="1"/>
    </xf>
    <xf numFmtId="0" fontId="43" fillId="0" borderId="43" xfId="0" applyFont="1" applyBorder="1" applyAlignment="1">
      <alignment vertical="center" wrapText="1"/>
    </xf>
    <xf numFmtId="43" fontId="43" fillId="0" borderId="1" xfId="3" applyFont="1" applyFill="1" applyBorder="1" applyAlignment="1">
      <alignment vertical="center"/>
    </xf>
    <xf numFmtId="0" fontId="63" fillId="0" borderId="6" xfId="0" applyFont="1" applyBorder="1" applyAlignment="1">
      <alignment horizontal="left" vertical="center" wrapText="1"/>
    </xf>
    <xf numFmtId="0" fontId="63" fillId="0" borderId="1" xfId="0" applyFont="1" applyBorder="1" applyAlignment="1">
      <alignment horizontal="left" vertical="center" wrapText="1" shrinkToFit="1"/>
    </xf>
    <xf numFmtId="0" fontId="63" fillId="0" borderId="13" xfId="0" applyFont="1" applyBorder="1" applyAlignment="1">
      <alignment horizontal="left" vertical="center" wrapText="1"/>
    </xf>
    <xf numFmtId="0" fontId="63" fillId="0" borderId="1" xfId="0" applyFont="1" applyBorder="1" applyAlignment="1">
      <alignment vertical="center"/>
    </xf>
    <xf numFmtId="0" fontId="43" fillId="0" borderId="1" xfId="0" applyFont="1" applyBorder="1" applyAlignment="1">
      <alignment horizontal="left" wrapText="1"/>
    </xf>
    <xf numFmtId="0" fontId="43" fillId="0" borderId="0" xfId="0" applyFont="1" applyAlignment="1">
      <alignment vertical="center"/>
    </xf>
    <xf numFmtId="0" fontId="43" fillId="0" borderId="4" xfId="0" applyFont="1" applyBorder="1" applyAlignment="1">
      <alignment horizontal="left" vertical="top" wrapText="1"/>
    </xf>
    <xf numFmtId="0" fontId="43" fillId="0" borderId="17" xfId="0" applyFont="1" applyBorder="1" applyAlignment="1">
      <alignment horizontal="left" vertical="top" wrapText="1"/>
    </xf>
    <xf numFmtId="43" fontId="43" fillId="0" borderId="0" xfId="3" applyFont="1" applyFill="1" applyBorder="1" applyAlignment="1">
      <alignment horizontal="center" vertical="center" wrapText="1"/>
    </xf>
    <xf numFmtId="0" fontId="63" fillId="0" borderId="16" xfId="0" applyFont="1" applyBorder="1" applyAlignment="1">
      <alignment horizontal="left" vertical="center" wrapText="1"/>
    </xf>
    <xf numFmtId="0" fontId="43" fillId="0" borderId="49" xfId="0" applyFont="1" applyBorder="1" applyAlignment="1">
      <alignment horizontal="left" vertical="center" wrapText="1"/>
    </xf>
    <xf numFmtId="0" fontId="43" fillId="0" borderId="5" xfId="0" applyFont="1" applyBorder="1" applyAlignment="1">
      <alignment horizontal="left" vertical="center" wrapText="1"/>
    </xf>
    <xf numFmtId="43" fontId="43" fillId="0" borderId="22" xfId="3" applyFont="1" applyFill="1" applyBorder="1" applyAlignment="1">
      <alignment horizontal="center" vertical="center"/>
    </xf>
    <xf numFmtId="43" fontId="43" fillId="0" borderId="107" xfId="3" applyFont="1" applyFill="1" applyBorder="1" applyAlignment="1">
      <alignment horizontal="center" vertical="center"/>
    </xf>
    <xf numFmtId="170" fontId="63" fillId="0" borderId="7" xfId="0" applyNumberFormat="1" applyFont="1" applyBorder="1" applyAlignment="1">
      <alignment horizontal="center" vertical="center"/>
    </xf>
    <xf numFmtId="43" fontId="43" fillId="0" borderId="78" xfId="3" applyFont="1" applyFill="1" applyBorder="1" applyAlignment="1">
      <alignment vertical="center" wrapText="1"/>
    </xf>
    <xf numFmtId="4" fontId="43" fillId="0" borderId="60" xfId="0" applyNumberFormat="1" applyFont="1" applyBorder="1" applyAlignment="1">
      <alignment vertical="center" wrapText="1"/>
    </xf>
    <xf numFmtId="4" fontId="43" fillId="0" borderId="60" xfId="0" applyNumberFormat="1" applyFont="1" applyBorder="1" applyAlignment="1">
      <alignment horizontal="center" vertical="center"/>
    </xf>
    <xf numFmtId="170" fontId="62" fillId="2" borderId="1" xfId="0" applyNumberFormat="1" applyFont="1" applyFill="1" applyBorder="1" applyAlignment="1">
      <alignment horizontal="center" vertical="center"/>
    </xf>
    <xf numFmtId="43" fontId="122" fillId="0" borderId="5" xfId="3" applyFont="1" applyFill="1" applyBorder="1" applyAlignment="1">
      <alignment horizontal="right" vertical="center" wrapText="1"/>
    </xf>
    <xf numFmtId="43" fontId="122" fillId="0" borderId="1" xfId="3" applyFont="1" applyFill="1" applyBorder="1" applyAlignment="1">
      <alignment horizontal="right" vertical="center" wrapText="1"/>
    </xf>
    <xf numFmtId="0" fontId="41" fillId="0" borderId="23" xfId="0" applyFont="1" applyBorder="1" applyAlignment="1">
      <alignment horizontal="center" vertical="center"/>
    </xf>
    <xf numFmtId="0" fontId="41" fillId="0" borderId="21" xfId="0" applyFont="1" applyBorder="1" applyAlignment="1">
      <alignment horizontal="center" vertical="center"/>
    </xf>
    <xf numFmtId="0" fontId="41" fillId="0" borderId="25" xfId="0" applyFont="1" applyBorder="1" applyAlignment="1">
      <alignment horizontal="center" vertical="center"/>
    </xf>
    <xf numFmtId="0" fontId="41" fillId="6" borderId="20"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27" xfId="0" applyFont="1" applyFill="1" applyBorder="1" applyAlignment="1">
      <alignment horizontal="center" vertical="center"/>
    </xf>
    <xf numFmtId="0" fontId="41" fillId="0" borderId="27" xfId="0" applyFont="1" applyBorder="1" applyAlignment="1">
      <alignment horizontal="center" vertical="center"/>
    </xf>
    <xf numFmtId="4" fontId="41" fillId="0" borderId="1" xfId="0" applyNumberFormat="1" applyFont="1" applyBorder="1" applyAlignment="1">
      <alignment horizontal="right" vertical="center"/>
    </xf>
    <xf numFmtId="0" fontId="41" fillId="6" borderId="25" xfId="0" applyFont="1" applyFill="1" applyBorder="1" applyAlignment="1">
      <alignment horizontal="center" vertical="center"/>
    </xf>
    <xf numFmtId="0" fontId="62" fillId="2" borderId="5" xfId="0" applyFont="1" applyFill="1" applyBorder="1" applyAlignment="1">
      <alignment horizontal="left" vertical="center" wrapText="1"/>
    </xf>
    <xf numFmtId="170" fontId="62" fillId="2" borderId="5" xfId="0" applyNumberFormat="1" applyFont="1" applyFill="1" applyBorder="1" applyAlignment="1">
      <alignment horizontal="right" vertical="center" wrapText="1"/>
    </xf>
    <xf numFmtId="0" fontId="62" fillId="2" borderId="3" xfId="0" applyFont="1" applyFill="1" applyBorder="1" applyAlignment="1">
      <alignment horizontal="left" vertical="center" wrapText="1"/>
    </xf>
    <xf numFmtId="0" fontId="62" fillId="2" borderId="13" xfId="0" applyFont="1" applyFill="1" applyBorder="1" applyAlignment="1">
      <alignment horizontal="left" vertical="center" wrapText="1"/>
    </xf>
    <xf numFmtId="0" fontId="62" fillId="0" borderId="6" xfId="0" applyFont="1" applyBorder="1" applyAlignment="1">
      <alignment horizontal="left" vertical="center" wrapText="1"/>
    </xf>
    <xf numFmtId="44" fontId="122" fillId="0" borderId="1" xfId="9" applyFont="1" applyFill="1" applyBorder="1" applyAlignment="1">
      <alignment horizontal="right" vertical="center" wrapText="1"/>
    </xf>
    <xf numFmtId="44" fontId="41" fillId="0" borderId="1" xfId="9" applyFont="1" applyBorder="1" applyAlignment="1">
      <alignment horizontal="right" vertical="center" wrapText="1"/>
    </xf>
    <xf numFmtId="44" fontId="62" fillId="0" borderId="29" xfId="9" applyFont="1" applyFill="1" applyBorder="1" applyAlignment="1">
      <alignment horizontal="right" vertical="center"/>
    </xf>
    <xf numFmtId="44" fontId="41" fillId="0" borderId="47" xfId="9" applyFont="1" applyFill="1" applyBorder="1" applyAlignment="1">
      <alignment horizontal="right" vertical="center"/>
    </xf>
    <xf numFmtId="44" fontId="41" fillId="0" borderId="1" xfId="9" applyFont="1" applyFill="1" applyBorder="1" applyAlignment="1">
      <alignment horizontal="right" vertical="center" wrapText="1"/>
    </xf>
    <xf numFmtId="44" fontId="41" fillId="0" borderId="1" xfId="9" applyFont="1" applyFill="1" applyBorder="1" applyAlignment="1">
      <alignment horizontal="right" vertical="center"/>
    </xf>
    <xf numFmtId="44" fontId="41" fillId="0" borderId="1" xfId="9" applyFont="1" applyBorder="1" applyAlignment="1">
      <alignment horizontal="right" vertical="center"/>
    </xf>
    <xf numFmtId="44" fontId="122" fillId="0" borderId="5" xfId="9" applyFont="1" applyFill="1" applyBorder="1" applyAlignment="1">
      <alignment horizontal="right" vertical="center" wrapText="1"/>
    </xf>
    <xf numFmtId="44" fontId="62" fillId="0" borderId="20" xfId="9" applyFont="1" applyBorder="1" applyAlignment="1">
      <alignment horizontal="right" vertical="center"/>
    </xf>
    <xf numFmtId="44" fontId="122" fillId="15" borderId="1" xfId="9" applyFont="1" applyFill="1" applyBorder="1" applyAlignment="1">
      <alignment horizontal="right" vertical="center" wrapText="1"/>
    </xf>
    <xf numFmtId="44" fontId="62" fillId="2" borderId="22" xfId="9" applyFont="1" applyFill="1" applyBorder="1" applyAlignment="1">
      <alignment horizontal="right" vertical="center" wrapText="1"/>
    </xf>
    <xf numFmtId="44" fontId="62" fillId="0" borderId="5" xfId="9" applyFont="1" applyBorder="1" applyAlignment="1">
      <alignment horizontal="right" vertical="center"/>
    </xf>
    <xf numFmtId="44" fontId="41" fillId="0" borderId="3" xfId="9" applyFont="1" applyBorder="1" applyAlignment="1">
      <alignment horizontal="right" vertical="center"/>
    </xf>
    <xf numFmtId="44" fontId="62" fillId="0" borderId="22" xfId="9" applyFont="1" applyFill="1" applyBorder="1" applyAlignment="1">
      <alignment horizontal="right" vertical="center" wrapText="1"/>
    </xf>
    <xf numFmtId="44" fontId="41" fillId="0" borderId="6" xfId="9" applyFont="1" applyBorder="1" applyAlignment="1">
      <alignment horizontal="right" vertical="center"/>
    </xf>
    <xf numFmtId="44" fontId="41" fillId="0" borderId="6" xfId="9" applyFont="1" applyBorder="1" applyAlignment="1">
      <alignment horizontal="right" vertical="center" wrapText="1"/>
    </xf>
    <xf numFmtId="0" fontId="104" fillId="0" borderId="0" xfId="0" applyFont="1" applyAlignment="1">
      <alignment horizontal="center" wrapText="1"/>
    </xf>
    <xf numFmtId="0" fontId="104" fillId="0" borderId="0" xfId="0" applyFont="1" applyAlignment="1">
      <alignment horizontal="left"/>
    </xf>
    <xf numFmtId="0" fontId="104" fillId="0" borderId="0" xfId="0" applyFont="1" applyAlignment="1">
      <alignment horizontal="left" wrapText="1"/>
    </xf>
    <xf numFmtId="0" fontId="124" fillId="0" borderId="58" xfId="0" applyFont="1" applyBorder="1"/>
    <xf numFmtId="0" fontId="124" fillId="29" borderId="58" xfId="0" applyFont="1" applyFill="1" applyBorder="1" applyAlignment="1">
      <alignment horizontal="center" vertical="center" wrapText="1"/>
    </xf>
    <xf numFmtId="0" fontId="124" fillId="26" borderId="58" xfId="0" applyFont="1" applyFill="1" applyBorder="1" applyAlignment="1">
      <alignment horizontal="center" vertical="center" wrapText="1"/>
    </xf>
    <xf numFmtId="0" fontId="124" fillId="0" borderId="58" xfId="0" applyFont="1" applyBorder="1" applyAlignment="1">
      <alignment horizontal="center" vertical="center" wrapText="1"/>
    </xf>
    <xf numFmtId="0" fontId="124" fillId="26" borderId="58" xfId="0" applyFont="1" applyFill="1" applyBorder="1"/>
    <xf numFmtId="0" fontId="124" fillId="26" borderId="58" xfId="0" applyFont="1" applyFill="1" applyBorder="1" applyAlignment="1">
      <alignment horizontal="center" vertical="center"/>
    </xf>
    <xf numFmtId="0" fontId="124" fillId="0" borderId="58" xfId="0" applyFont="1" applyBorder="1" applyAlignment="1">
      <alignment horizontal="center" vertical="center"/>
    </xf>
    <xf numFmtId="0" fontId="125" fillId="26" borderId="58" xfId="0" applyFont="1" applyFill="1" applyBorder="1" applyAlignment="1">
      <alignment horizontal="center" vertical="center" wrapText="1"/>
    </xf>
    <xf numFmtId="0" fontId="125" fillId="0" borderId="58" xfId="0" applyFont="1" applyBorder="1" applyAlignment="1">
      <alignment vertical="center" wrapText="1"/>
    </xf>
    <xf numFmtId="0" fontId="79" fillId="29" borderId="58" xfId="0" applyFont="1" applyFill="1" applyBorder="1" applyAlignment="1">
      <alignment horizontal="center" vertical="center" wrapText="1"/>
    </xf>
    <xf numFmtId="0" fontId="79" fillId="0" borderId="58" xfId="0" applyFont="1" applyBorder="1"/>
    <xf numFmtId="0" fontId="79" fillId="0" borderId="58" xfId="0" applyFont="1" applyBorder="1" applyAlignment="1">
      <alignment horizontal="center" vertical="center"/>
    </xf>
    <xf numFmtId="0" fontId="126" fillId="26" borderId="58" xfId="0" applyFont="1" applyFill="1" applyBorder="1" applyAlignment="1">
      <alignment horizontal="center" vertical="center" wrapText="1"/>
    </xf>
    <xf numFmtId="0" fontId="109" fillId="26" borderId="58" xfId="0" applyFont="1" applyFill="1" applyBorder="1" applyAlignment="1">
      <alignment horizontal="center" vertical="center"/>
    </xf>
    <xf numFmtId="0" fontId="124" fillId="29" borderId="58" xfId="0" applyFont="1" applyFill="1" applyBorder="1" applyAlignment="1">
      <alignment horizontal="center" vertical="center"/>
    </xf>
    <xf numFmtId="0" fontId="125" fillId="0" borderId="58" xfId="0" applyFont="1" applyBorder="1" applyAlignment="1">
      <alignment horizontal="center" vertical="center" wrapText="1"/>
    </xf>
    <xf numFmtId="0" fontId="124" fillId="26" borderId="58" xfId="0" applyFont="1" applyFill="1" applyBorder="1" applyAlignment="1">
      <alignment horizontal="left" wrapText="1"/>
    </xf>
    <xf numFmtId="0" fontId="125" fillId="26" borderId="58" xfId="0" applyFont="1" applyFill="1" applyBorder="1" applyAlignment="1">
      <alignment vertical="center" wrapText="1"/>
    </xf>
    <xf numFmtId="0" fontId="127" fillId="26" borderId="58" xfId="0" applyFont="1" applyFill="1" applyBorder="1" applyAlignment="1">
      <alignment horizontal="center" vertical="center" wrapText="1"/>
    </xf>
    <xf numFmtId="0" fontId="78" fillId="26" borderId="58" xfId="0" applyFont="1" applyFill="1" applyBorder="1" applyAlignment="1">
      <alignment horizontal="center" vertical="center" wrapText="1"/>
    </xf>
    <xf numFmtId="0" fontId="79" fillId="29" borderId="58" xfId="0" applyFont="1" applyFill="1" applyBorder="1" applyAlignment="1">
      <alignment horizontal="center" vertical="center"/>
    </xf>
    <xf numFmtId="0" fontId="79" fillId="26" borderId="58" xfId="0" applyFont="1" applyFill="1" applyBorder="1" applyAlignment="1">
      <alignment horizontal="center" vertical="center"/>
    </xf>
    <xf numFmtId="3" fontId="79" fillId="29" borderId="58" xfId="0" applyNumberFormat="1" applyFont="1" applyFill="1" applyBorder="1" applyAlignment="1">
      <alignment horizontal="center" vertical="center"/>
    </xf>
    <xf numFmtId="0" fontId="79" fillId="27" borderId="58" xfId="0" applyFont="1" applyFill="1" applyBorder="1" applyAlignment="1">
      <alignment horizontal="center" vertical="center"/>
    </xf>
    <xf numFmtId="0" fontId="124" fillId="0" borderId="0" xfId="0" applyFont="1"/>
    <xf numFmtId="0" fontId="125" fillId="0" borderId="58" xfId="0" applyFont="1" applyBorder="1"/>
    <xf numFmtId="3" fontId="124" fillId="29" borderId="58" xfId="0" applyNumberFormat="1" applyFont="1" applyFill="1" applyBorder="1" applyAlignment="1">
      <alignment horizontal="center" vertical="center" wrapText="1"/>
    </xf>
    <xf numFmtId="0" fontId="124" fillId="29" borderId="58" xfId="0" applyFont="1" applyFill="1" applyBorder="1" applyAlignment="1">
      <alignment vertical="top" wrapText="1"/>
    </xf>
    <xf numFmtId="0" fontId="124" fillId="6" borderId="58" xfId="0" applyFont="1" applyFill="1" applyBorder="1" applyAlignment="1">
      <alignment vertical="top" wrapText="1"/>
    </xf>
    <xf numFmtId="0" fontId="124" fillId="6" borderId="58" xfId="0" applyFont="1" applyFill="1" applyBorder="1" applyAlignment="1">
      <alignment vertical="top"/>
    </xf>
    <xf numFmtId="0" fontId="124" fillId="27" borderId="58" xfId="0" applyFont="1" applyFill="1" applyBorder="1" applyAlignment="1">
      <alignment horizontal="center" vertical="center" wrapText="1"/>
    </xf>
    <xf numFmtId="0" fontId="124" fillId="6" borderId="58" xfId="0" applyFont="1" applyFill="1" applyBorder="1" applyAlignment="1">
      <alignment horizontal="center" vertical="center" wrapText="1"/>
    </xf>
    <xf numFmtId="0" fontId="125" fillId="26" borderId="58" xfId="0" applyFont="1" applyFill="1" applyBorder="1"/>
    <xf numFmtId="0" fontId="124" fillId="26" borderId="58" xfId="0" applyFont="1" applyFill="1" applyBorder="1" applyAlignment="1">
      <alignment vertical="center"/>
    </xf>
    <xf numFmtId="0" fontId="79" fillId="27" borderId="58" xfId="0" applyFont="1" applyFill="1" applyBorder="1" applyAlignment="1">
      <alignment horizontal="center" vertical="center" wrapText="1"/>
    </xf>
    <xf numFmtId="0" fontId="79" fillId="30" borderId="58" xfId="0" applyFont="1" applyFill="1" applyBorder="1" applyAlignment="1">
      <alignment horizontal="center" vertical="center" wrapText="1"/>
    </xf>
    <xf numFmtId="0" fontId="109" fillId="26" borderId="58" xfId="0" applyFont="1" applyFill="1" applyBorder="1"/>
    <xf numFmtId="0" fontId="109" fillId="27" borderId="58" xfId="0" applyFont="1" applyFill="1" applyBorder="1" applyAlignment="1">
      <alignment horizontal="center" vertical="center" wrapText="1"/>
    </xf>
    <xf numFmtId="0" fontId="124" fillId="30" borderId="58" xfId="0" applyFont="1" applyFill="1" applyBorder="1" applyAlignment="1">
      <alignment horizontal="center" vertical="center" wrapText="1"/>
    </xf>
    <xf numFmtId="0" fontId="109" fillId="25" borderId="58" xfId="0" applyFont="1" applyFill="1" applyBorder="1" applyAlignment="1">
      <alignment horizontal="center" vertical="center"/>
    </xf>
    <xf numFmtId="0" fontId="79" fillId="31" borderId="58" xfId="0" applyFont="1" applyFill="1" applyBorder="1" applyAlignment="1">
      <alignment horizontal="center" vertical="center" wrapText="1"/>
    </xf>
    <xf numFmtId="0" fontId="78" fillId="25" borderId="58" xfId="0" applyFont="1" applyFill="1" applyBorder="1" applyAlignment="1">
      <alignment horizontal="center" vertical="top" wrapText="1"/>
    </xf>
    <xf numFmtId="0" fontId="79" fillId="25" borderId="58" xfId="0" applyFont="1" applyFill="1" applyBorder="1" applyAlignment="1">
      <alignment horizontal="center" vertical="center" wrapText="1"/>
    </xf>
    <xf numFmtId="0" fontId="79" fillId="25" borderId="58" xfId="0" applyFont="1" applyFill="1" applyBorder="1"/>
    <xf numFmtId="0" fontId="78" fillId="25" borderId="58" xfId="0" applyFont="1" applyFill="1" applyBorder="1" applyAlignment="1">
      <alignment horizontal="center" vertical="center" wrapText="1"/>
    </xf>
    <xf numFmtId="0" fontId="124" fillId="25" borderId="58" xfId="0" applyFont="1" applyFill="1" applyBorder="1"/>
    <xf numFmtId="0" fontId="124" fillId="28" borderId="58" xfId="0" applyFont="1" applyFill="1" applyBorder="1" applyAlignment="1">
      <alignment horizontal="center" vertical="center"/>
    </xf>
    <xf numFmtId="0" fontId="79" fillId="25" borderId="58" xfId="0" applyFont="1" applyFill="1" applyBorder="1" applyAlignment="1">
      <alignment vertical="center"/>
    </xf>
    <xf numFmtId="0" fontId="79" fillId="31" borderId="58" xfId="0" applyFont="1" applyFill="1" applyBorder="1" applyAlignment="1">
      <alignment vertical="center"/>
    </xf>
    <xf numFmtId="0" fontId="78" fillId="25" borderId="58" xfId="0" applyFont="1" applyFill="1" applyBorder="1" applyAlignment="1">
      <alignment vertical="center"/>
    </xf>
    <xf numFmtId="0" fontId="79" fillId="28" borderId="58" xfId="0" applyFont="1" applyFill="1" applyBorder="1" applyAlignment="1">
      <alignment horizontal="center" vertical="center"/>
    </xf>
    <xf numFmtId="0" fontId="78" fillId="25" borderId="58" xfId="0" applyFont="1" applyFill="1" applyBorder="1" applyAlignment="1">
      <alignment horizontal="center" vertical="center"/>
    </xf>
    <xf numFmtId="0" fontId="78" fillId="25" borderId="58" xfId="0" applyFont="1" applyFill="1" applyBorder="1"/>
    <xf numFmtId="0" fontId="79" fillId="31" borderId="58" xfId="0" applyFont="1" applyFill="1" applyBorder="1" applyAlignment="1">
      <alignment horizontal="center" vertical="center"/>
    </xf>
    <xf numFmtId="0" fontId="124" fillId="29" borderId="58" xfId="0" applyFont="1" applyFill="1" applyBorder="1" applyAlignment="1">
      <alignment vertical="center"/>
    </xf>
    <xf numFmtId="0" fontId="124" fillId="29" borderId="58" xfId="0" applyFont="1" applyFill="1" applyBorder="1" applyAlignment="1">
      <alignment vertical="center" wrapText="1"/>
    </xf>
    <xf numFmtId="0" fontId="124" fillId="27" borderId="58" xfId="0" applyFont="1" applyFill="1" applyBorder="1" applyAlignment="1">
      <alignment vertical="center" wrapText="1"/>
    </xf>
    <xf numFmtId="0" fontId="79" fillId="26" borderId="58" xfId="0" applyFont="1" applyFill="1" applyBorder="1"/>
    <xf numFmtId="0" fontId="109" fillId="0" borderId="58" xfId="0" applyFont="1" applyBorder="1" applyAlignment="1">
      <alignment horizontal="center" vertical="center"/>
    </xf>
    <xf numFmtId="0" fontId="124" fillId="0" borderId="58" xfId="0" applyFont="1" applyBorder="1" applyAlignment="1">
      <alignment vertical="center"/>
    </xf>
    <xf numFmtId="0" fontId="124" fillId="6" borderId="58" xfId="0" applyFont="1" applyFill="1" applyBorder="1" applyAlignment="1">
      <alignment horizontal="center" vertical="center"/>
    </xf>
    <xf numFmtId="0" fontId="126" fillId="0" borderId="58" xfId="0" applyFont="1" applyBorder="1" applyAlignment="1">
      <alignment horizontal="center" vertical="center" wrapText="1"/>
    </xf>
    <xf numFmtId="0" fontId="109" fillId="26" borderId="58" xfId="0" applyFont="1" applyFill="1" applyBorder="1" applyAlignment="1">
      <alignment horizontal="center" vertical="center" wrapText="1"/>
    </xf>
    <xf numFmtId="0" fontId="109" fillId="0" borderId="58" xfId="0" applyFont="1" applyBorder="1" applyAlignment="1">
      <alignment vertical="center"/>
    </xf>
    <xf numFmtId="0" fontId="128" fillId="0" borderId="58" xfId="0" applyFont="1" applyBorder="1" applyAlignment="1">
      <alignment horizontal="center" vertical="center"/>
    </xf>
    <xf numFmtId="0" fontId="78" fillId="25" borderId="58" xfId="0" applyFont="1" applyFill="1" applyBorder="1" applyAlignment="1">
      <alignment vertical="center" wrapText="1"/>
    </xf>
    <xf numFmtId="0" fontId="125" fillId="0" borderId="58" xfId="0" applyFont="1" applyBorder="1" applyAlignment="1">
      <alignment horizontal="center" vertical="center"/>
    </xf>
    <xf numFmtId="173" fontId="85" fillId="26" borderId="58" xfId="0" applyNumberFormat="1" applyFont="1" applyFill="1" applyBorder="1" applyAlignment="1">
      <alignment horizontal="center" vertical="center"/>
    </xf>
    <xf numFmtId="0" fontId="110" fillId="0" borderId="58" xfId="0" applyFont="1" applyBorder="1" applyAlignment="1">
      <alignment vertical="center" wrapText="1"/>
    </xf>
    <xf numFmtId="173" fontId="120" fillId="26" borderId="58" xfId="0" applyNumberFormat="1" applyFont="1" applyFill="1" applyBorder="1" applyAlignment="1">
      <alignment horizontal="center" vertical="center"/>
    </xf>
    <xf numFmtId="0" fontId="110" fillId="26" borderId="58" xfId="0" applyFont="1" applyFill="1" applyBorder="1" applyAlignment="1">
      <alignment vertical="center" wrapText="1"/>
    </xf>
    <xf numFmtId="0" fontId="120" fillId="26" borderId="58" xfId="0" applyFont="1" applyFill="1" applyBorder="1" applyAlignment="1">
      <alignment horizontal="center" vertical="center" wrapText="1"/>
    </xf>
    <xf numFmtId="174" fontId="120" fillId="26" borderId="58" xfId="0" applyNumberFormat="1" applyFont="1" applyFill="1" applyBorder="1" applyAlignment="1">
      <alignment horizontal="center" vertical="center"/>
    </xf>
    <xf numFmtId="174" fontId="120" fillId="26" borderId="58" xfId="0" applyNumberFormat="1" applyFont="1" applyFill="1" applyBorder="1" applyAlignment="1">
      <alignment vertical="center" wrapText="1"/>
    </xf>
    <xf numFmtId="173" fontId="120" fillId="0" borderId="58" xfId="0" applyNumberFormat="1" applyFont="1" applyBorder="1" applyAlignment="1">
      <alignment horizontal="center" vertical="center"/>
    </xf>
    <xf numFmtId="44" fontId="110" fillId="0" borderId="58" xfId="9" applyFont="1" applyBorder="1"/>
    <xf numFmtId="173" fontId="111" fillId="26" borderId="58" xfId="0" applyNumberFormat="1" applyFont="1" applyFill="1" applyBorder="1" applyAlignment="1">
      <alignment horizontal="center" vertical="center"/>
    </xf>
    <xf numFmtId="0" fontId="87" fillId="26" borderId="58" xfId="0" applyFont="1" applyFill="1" applyBorder="1" applyAlignment="1">
      <alignment vertical="center" wrapText="1"/>
    </xf>
    <xf numFmtId="0" fontId="87" fillId="0" borderId="58" xfId="0" applyFont="1" applyBorder="1" applyAlignment="1">
      <alignment vertical="center" wrapText="1"/>
    </xf>
    <xf numFmtId="176" fontId="75" fillId="26" borderId="58" xfId="0" applyNumberFormat="1" applyFont="1" applyFill="1" applyBorder="1" applyAlignment="1">
      <alignment horizontal="center" vertical="center" wrapText="1"/>
    </xf>
    <xf numFmtId="0" fontId="120" fillId="26" borderId="58" xfId="0" applyFont="1" applyFill="1" applyBorder="1" applyAlignment="1">
      <alignment horizontal="left" wrapText="1"/>
    </xf>
    <xf numFmtId="0" fontId="120" fillId="0" borderId="0" xfId="0" applyFont="1"/>
    <xf numFmtId="0" fontId="75" fillId="26" borderId="58" xfId="0" applyFont="1" applyFill="1" applyBorder="1" applyAlignment="1">
      <alignment vertical="center" wrapText="1"/>
    </xf>
    <xf numFmtId="173" fontId="110" fillId="0" borderId="58" xfId="0" applyNumberFormat="1" applyFont="1" applyBorder="1" applyAlignment="1">
      <alignment horizontal="center" vertical="center"/>
    </xf>
    <xf numFmtId="171" fontId="75" fillId="0" borderId="64" xfId="9" applyNumberFormat="1" applyFont="1" applyBorder="1" applyAlignment="1">
      <alignment horizontal="center" vertical="center" wrapText="1"/>
    </xf>
    <xf numFmtId="173" fontId="110" fillId="2" borderId="58" xfId="0" applyNumberFormat="1" applyFont="1" applyFill="1" applyBorder="1" applyAlignment="1">
      <alignment horizontal="center" vertical="center"/>
    </xf>
    <xf numFmtId="44" fontId="110" fillId="0" borderId="58" xfId="9" applyFont="1" applyBorder="1" applyAlignment="1">
      <alignment horizontal="left"/>
    </xf>
    <xf numFmtId="0" fontId="120" fillId="26" borderId="58" xfId="0" applyFont="1" applyFill="1" applyBorder="1" applyAlignment="1">
      <alignment horizontal="left" vertical="center"/>
    </xf>
    <xf numFmtId="0" fontId="120" fillId="26" borderId="58" xfId="0" applyFont="1" applyFill="1" applyBorder="1" applyAlignment="1">
      <alignment vertical="center"/>
    </xf>
    <xf numFmtId="174" fontId="110" fillId="26" borderId="58" xfId="0" applyNumberFormat="1" applyFont="1" applyFill="1" applyBorder="1"/>
    <xf numFmtId="0" fontId="120" fillId="26" borderId="58" xfId="0" applyFont="1" applyFill="1" applyBorder="1"/>
    <xf numFmtId="173" fontId="110" fillId="26" borderId="58" xfId="0" applyNumberFormat="1" applyFont="1" applyFill="1" applyBorder="1" applyAlignment="1">
      <alignment horizontal="center" vertical="center"/>
    </xf>
    <xf numFmtId="0" fontId="120" fillId="26" borderId="58" xfId="0" applyFont="1" applyFill="1" applyBorder="1" applyAlignment="1">
      <alignment horizontal="center" vertical="center"/>
    </xf>
    <xf numFmtId="173" fontId="87" fillId="26" borderId="58" xfId="0" applyNumberFormat="1" applyFont="1" applyFill="1" applyBorder="1" applyAlignment="1">
      <alignment horizontal="center" vertical="center"/>
    </xf>
    <xf numFmtId="0" fontId="111" fillId="26" borderId="58" xfId="0" applyFont="1" applyFill="1" applyBorder="1" applyAlignment="1">
      <alignment horizontal="center" vertical="center" wrapText="1"/>
    </xf>
    <xf numFmtId="0" fontId="111" fillId="0" borderId="58" xfId="0" applyFont="1" applyBorder="1"/>
    <xf numFmtId="168" fontId="111" fillId="0" borderId="58" xfId="0" applyNumberFormat="1" applyFont="1" applyBorder="1" applyAlignment="1">
      <alignment horizontal="center" vertical="center" wrapText="1"/>
    </xf>
    <xf numFmtId="0" fontId="110" fillId="26" borderId="58" xfId="0" applyFont="1" applyFill="1" applyBorder="1" applyAlignment="1">
      <alignment horizontal="left" vertical="center" wrapText="1"/>
    </xf>
    <xf numFmtId="173" fontId="120" fillId="25" borderId="58" xfId="0" applyNumberFormat="1" applyFont="1" applyFill="1" applyBorder="1" applyAlignment="1">
      <alignment horizontal="center" vertical="center"/>
    </xf>
    <xf numFmtId="4" fontId="110" fillId="0" borderId="58" xfId="0" applyNumberFormat="1" applyFont="1" applyBorder="1" applyAlignment="1">
      <alignment vertical="center" wrapText="1"/>
    </xf>
    <xf numFmtId="4" fontId="87" fillId="0" borderId="58" xfId="0" applyNumberFormat="1" applyFont="1" applyBorder="1" applyAlignment="1">
      <alignment vertical="center" wrapText="1"/>
    </xf>
    <xf numFmtId="177" fontId="110" fillId="0" borderId="58" xfId="0" applyNumberFormat="1" applyFont="1" applyBorder="1" applyAlignment="1">
      <alignment horizontal="center" vertical="center"/>
    </xf>
    <xf numFmtId="0" fontId="120" fillId="0" borderId="58" xfId="0" applyFont="1" applyBorder="1"/>
    <xf numFmtId="175" fontId="110" fillId="0" borderId="58" xfId="0" applyNumberFormat="1" applyFont="1" applyBorder="1" applyAlignment="1">
      <alignment horizontal="center" vertical="center" wrapText="1"/>
    </xf>
    <xf numFmtId="0" fontId="120" fillId="0" borderId="58" xfId="0" applyFont="1" applyBorder="1" applyAlignment="1">
      <alignment horizontal="left" vertical="center" wrapText="1"/>
    </xf>
    <xf numFmtId="175" fontId="110" fillId="0" borderId="58" xfId="0" applyNumberFormat="1" applyFont="1" applyBorder="1" applyAlignment="1">
      <alignment vertical="center" wrapText="1"/>
    </xf>
    <xf numFmtId="0" fontId="109" fillId="26" borderId="57" xfId="0" applyFont="1" applyFill="1" applyBorder="1"/>
    <xf numFmtId="0" fontId="79" fillId="27" borderId="57" xfId="0" applyFont="1" applyFill="1" applyBorder="1" applyAlignment="1">
      <alignment horizontal="center" vertical="center"/>
    </xf>
    <xf numFmtId="0" fontId="79" fillId="2" borderId="57" xfId="0" applyFont="1" applyFill="1" applyBorder="1"/>
    <xf numFmtId="0" fontId="109" fillId="0" borderId="57" xfId="0" applyFont="1" applyBorder="1"/>
    <xf numFmtId="173" fontId="111" fillId="0" borderId="57" xfId="0" applyNumberFormat="1" applyFont="1" applyBorder="1"/>
    <xf numFmtId="0" fontId="111" fillId="0" borderId="57" xfId="0" applyFont="1" applyBorder="1"/>
    <xf numFmtId="0" fontId="22" fillId="0" borderId="78" xfId="0" applyFont="1" applyBorder="1"/>
    <xf numFmtId="0" fontId="121" fillId="0" borderId="78" xfId="0" applyFont="1" applyBorder="1"/>
    <xf numFmtId="173" fontId="123" fillId="0" borderId="78" xfId="0" applyNumberFormat="1" applyFont="1" applyBorder="1"/>
    <xf numFmtId="0" fontId="54" fillId="0" borderId="78" xfId="0" applyFont="1" applyBorder="1"/>
    <xf numFmtId="43" fontId="58" fillId="0" borderId="78" xfId="2" applyFont="1" applyBorder="1" applyProtection="1"/>
    <xf numFmtId="0" fontId="120" fillId="25" borderId="58" xfId="0" applyFont="1" applyFill="1" applyBorder="1" applyAlignment="1">
      <alignment vertical="center" wrapText="1"/>
    </xf>
    <xf numFmtId="0" fontId="120" fillId="25" borderId="58" xfId="0" applyFont="1" applyFill="1" applyBorder="1" applyAlignment="1">
      <alignment horizontal="left" vertical="center" wrapText="1"/>
    </xf>
    <xf numFmtId="9" fontId="120" fillId="25" borderId="58" xfId="0" applyNumberFormat="1" applyFont="1" applyFill="1" applyBorder="1" applyAlignment="1">
      <alignment horizontal="left" vertical="center" wrapText="1"/>
    </xf>
    <xf numFmtId="0" fontId="85" fillId="25" borderId="58" xfId="0" applyFont="1" applyFill="1" applyBorder="1" applyAlignment="1">
      <alignment horizontal="left" vertical="center" wrapText="1"/>
    </xf>
    <xf numFmtId="0" fontId="110" fillId="25" borderId="58" xfId="0" applyFont="1" applyFill="1" applyBorder="1" applyAlignment="1">
      <alignment horizontal="left" vertical="center" wrapText="1"/>
    </xf>
    <xf numFmtId="0" fontId="129" fillId="25" borderId="58" xfId="0" applyFont="1" applyFill="1" applyBorder="1" applyAlignment="1">
      <alignment horizontal="left" vertical="center" wrapText="1"/>
    </xf>
    <xf numFmtId="0" fontId="120" fillId="25" borderId="58" xfId="0" applyFont="1" applyFill="1" applyBorder="1" applyAlignment="1">
      <alignment vertical="top" wrapText="1"/>
    </xf>
    <xf numFmtId="0" fontId="41" fillId="25" borderId="58" xfId="0" applyFont="1" applyFill="1" applyBorder="1" applyAlignment="1">
      <alignment horizontal="left" vertical="center" wrapText="1"/>
    </xf>
    <xf numFmtId="1" fontId="120" fillId="25" borderId="58" xfId="0" applyNumberFormat="1" applyFont="1" applyFill="1" applyBorder="1" applyAlignment="1">
      <alignment horizontal="left" vertical="center" wrapText="1"/>
    </xf>
    <xf numFmtId="0" fontId="75" fillId="25" borderId="58" xfId="0" applyFont="1" applyFill="1" applyBorder="1" applyAlignment="1">
      <alignment horizontal="left" vertical="center" wrapText="1"/>
    </xf>
    <xf numFmtId="0" fontId="120" fillId="25" borderId="58" xfId="0" applyFont="1" applyFill="1" applyBorder="1" applyAlignment="1">
      <alignment vertical="center"/>
    </xf>
    <xf numFmtId="3" fontId="120" fillId="25" borderId="58" xfId="0" applyNumberFormat="1" applyFont="1" applyFill="1" applyBorder="1" applyAlignment="1">
      <alignment horizontal="left" vertical="center" wrapText="1"/>
    </xf>
    <xf numFmtId="0" fontId="120" fillId="25" borderId="58" xfId="0" applyFont="1" applyFill="1" applyBorder="1"/>
    <xf numFmtId="0" fontId="120" fillId="28" borderId="58" xfId="0" applyFont="1" applyFill="1" applyBorder="1" applyAlignment="1">
      <alignment horizontal="left" vertical="center" wrapText="1"/>
    </xf>
    <xf numFmtId="0" fontId="85" fillId="2" borderId="58" xfId="0" applyFont="1" applyFill="1" applyBorder="1" applyAlignment="1">
      <alignment horizontal="left" vertical="center" wrapText="1"/>
    </xf>
    <xf numFmtId="0" fontId="85" fillId="28" borderId="58" xfId="0" applyFont="1" applyFill="1" applyBorder="1" applyAlignment="1">
      <alignment horizontal="left" vertical="center" wrapText="1"/>
    </xf>
    <xf numFmtId="0" fontId="85" fillId="2" borderId="58" xfId="0" applyFont="1" applyFill="1" applyBorder="1" applyAlignment="1">
      <alignment vertical="center"/>
    </xf>
    <xf numFmtId="0" fontId="85" fillId="2" borderId="58" xfId="0" applyFont="1" applyFill="1" applyBorder="1"/>
    <xf numFmtId="0" fontId="85" fillId="2" borderId="58" xfId="0" applyFont="1" applyFill="1" applyBorder="1" applyAlignment="1">
      <alignment vertical="center" wrapText="1"/>
    </xf>
    <xf numFmtId="4" fontId="85" fillId="28" borderId="58" xfId="0" applyNumberFormat="1" applyFont="1" applyFill="1" applyBorder="1" applyAlignment="1">
      <alignment horizontal="left" vertical="center" wrapText="1"/>
    </xf>
    <xf numFmtId="0" fontId="110" fillId="25" borderId="58" xfId="0" applyFont="1" applyFill="1" applyBorder="1" applyAlignment="1">
      <alignment vertical="center" wrapText="1"/>
    </xf>
    <xf numFmtId="0" fontId="120" fillId="28" borderId="58" xfId="0" applyFont="1" applyFill="1" applyBorder="1" applyAlignment="1">
      <alignment horizontal="center" vertical="center" wrapText="1"/>
    </xf>
    <xf numFmtId="1" fontId="120" fillId="28" borderId="58" xfId="0" applyNumberFormat="1" applyFont="1" applyFill="1" applyBorder="1" applyAlignment="1">
      <alignment horizontal="center" vertical="center" wrapText="1"/>
    </xf>
    <xf numFmtId="9" fontId="120" fillId="2" borderId="58" xfId="0" applyNumberFormat="1" applyFont="1" applyFill="1" applyBorder="1" applyAlignment="1">
      <alignment horizontal="left" vertical="center" wrapText="1"/>
    </xf>
    <xf numFmtId="0" fontId="110" fillId="28" borderId="58" xfId="0" applyFont="1" applyFill="1" applyBorder="1" applyAlignment="1">
      <alignment vertical="center" wrapText="1"/>
    </xf>
    <xf numFmtId="0" fontId="110" fillId="28" borderId="58" xfId="0" applyFont="1" applyFill="1" applyBorder="1" applyAlignment="1">
      <alignment horizontal="left" vertical="center" wrapText="1"/>
    </xf>
    <xf numFmtId="9" fontId="120" fillId="28" borderId="58" xfId="0" applyNumberFormat="1" applyFont="1" applyFill="1" applyBorder="1" applyAlignment="1">
      <alignment horizontal="left" vertical="center" wrapText="1"/>
    </xf>
    <xf numFmtId="0" fontId="75" fillId="28" borderId="58" xfId="0" applyFont="1" applyFill="1" applyBorder="1" applyAlignment="1">
      <alignment vertical="center" wrapText="1"/>
    </xf>
    <xf numFmtId="0" fontId="75" fillId="28" borderId="58" xfId="0" applyFont="1" applyFill="1" applyBorder="1" applyAlignment="1">
      <alignment horizontal="left" vertical="center" wrapText="1"/>
    </xf>
    <xf numFmtId="0" fontId="85" fillId="28" borderId="58" xfId="0" applyFont="1" applyFill="1" applyBorder="1" applyAlignment="1">
      <alignment vertical="center" wrapText="1"/>
    </xf>
    <xf numFmtId="9" fontId="85" fillId="28" borderId="58" xfId="0" applyNumberFormat="1" applyFont="1" applyFill="1" applyBorder="1" applyAlignment="1">
      <alignment horizontal="left" vertical="center" wrapText="1"/>
    </xf>
    <xf numFmtId="0" fontId="85" fillId="2" borderId="58" xfId="0" applyFont="1" applyFill="1" applyBorder="1" applyAlignment="1">
      <alignment horizontal="left" vertical="center"/>
    </xf>
    <xf numFmtId="0" fontId="85" fillId="25" borderId="58" xfId="0" applyFont="1" applyFill="1" applyBorder="1" applyAlignment="1">
      <alignment vertical="center" wrapText="1"/>
    </xf>
    <xf numFmtId="0" fontId="120" fillId="2" borderId="58" xfId="0" applyFont="1" applyFill="1" applyBorder="1" applyAlignment="1">
      <alignment horizontal="left" vertical="center" wrapText="1"/>
    </xf>
    <xf numFmtId="0" fontId="120" fillId="28" borderId="58" xfId="0" applyFont="1" applyFill="1" applyBorder="1" applyAlignment="1">
      <alignment vertical="center" wrapText="1"/>
    </xf>
    <xf numFmtId="0" fontId="110" fillId="2" borderId="58" xfId="0" applyFont="1" applyFill="1" applyBorder="1" applyAlignment="1">
      <alignment horizontal="left" vertical="center" wrapText="1"/>
    </xf>
    <xf numFmtId="0" fontId="75" fillId="25" borderId="58" xfId="0" applyFont="1" applyFill="1" applyBorder="1" applyAlignment="1">
      <alignment vertical="center" wrapText="1"/>
    </xf>
    <xf numFmtId="3" fontId="85" fillId="25" borderId="58" xfId="0" applyNumberFormat="1" applyFont="1" applyFill="1" applyBorder="1" applyAlignment="1">
      <alignment horizontal="left" vertical="center" wrapText="1"/>
    </xf>
    <xf numFmtId="0" fontId="75" fillId="25" borderId="57" xfId="0" applyFont="1" applyFill="1" applyBorder="1" applyAlignment="1">
      <alignment vertical="center" wrapText="1"/>
    </xf>
    <xf numFmtId="0" fontId="75" fillId="25" borderId="57" xfId="0" applyFont="1" applyFill="1" applyBorder="1" applyAlignment="1">
      <alignment vertical="center"/>
    </xf>
    <xf numFmtId="0" fontId="110" fillId="25" borderId="78" xfId="0" applyFont="1" applyFill="1" applyBorder="1" applyAlignment="1">
      <alignment vertical="center" wrapText="1"/>
    </xf>
    <xf numFmtId="0" fontId="75" fillId="25" borderId="78" xfId="0" applyFont="1" applyFill="1" applyBorder="1" applyAlignment="1">
      <alignment vertical="center" wrapText="1"/>
    </xf>
    <xf numFmtId="0" fontId="120" fillId="0" borderId="78" xfId="0" applyFont="1" applyBorder="1"/>
    <xf numFmtId="0" fontId="120" fillId="0" borderId="78" xfId="0" applyFont="1" applyBorder="1" applyAlignment="1">
      <alignment wrapText="1"/>
    </xf>
    <xf numFmtId="0" fontId="120" fillId="0" borderId="60" xfId="0" applyFont="1" applyBorder="1" applyAlignment="1">
      <alignment horizontal="center" vertical="center" wrapText="1"/>
    </xf>
    <xf numFmtId="0" fontId="120" fillId="26" borderId="60" xfId="0" applyFont="1" applyFill="1" applyBorder="1" applyAlignment="1">
      <alignment horizontal="center" vertical="center" wrapText="1"/>
    </xf>
    <xf numFmtId="0" fontId="110" fillId="26" borderId="60" xfId="0" applyFont="1" applyFill="1" applyBorder="1" applyAlignment="1">
      <alignment horizontal="center" vertical="center" wrapText="1"/>
    </xf>
    <xf numFmtId="0" fontId="87" fillId="0" borderId="60" xfId="0" applyFont="1" applyBorder="1" applyAlignment="1">
      <alignment horizontal="center" vertical="center" wrapText="1"/>
    </xf>
    <xf numFmtId="0" fontId="120" fillId="26" borderId="60" xfId="0" applyFont="1" applyFill="1" applyBorder="1" applyAlignment="1">
      <alignment horizontal="left" wrapText="1"/>
    </xf>
    <xf numFmtId="0" fontId="87" fillId="26" borderId="60" xfId="0" applyFont="1" applyFill="1" applyBorder="1" applyAlignment="1">
      <alignment horizontal="center" vertical="center" wrapText="1"/>
    </xf>
    <xf numFmtId="0" fontId="111" fillId="26" borderId="60" xfId="0" applyFont="1" applyFill="1" applyBorder="1" applyAlignment="1">
      <alignment horizontal="center" vertical="center" wrapText="1"/>
    </xf>
    <xf numFmtId="168" fontId="111" fillId="0" borderId="60" xfId="0" applyNumberFormat="1" applyFont="1" applyBorder="1" applyAlignment="1">
      <alignment horizontal="center" vertical="center" wrapText="1"/>
    </xf>
    <xf numFmtId="0" fontId="110" fillId="0" borderId="60" xfId="0" applyFont="1" applyBorder="1" applyAlignment="1">
      <alignment horizontal="center" vertical="center" wrapText="1"/>
    </xf>
    <xf numFmtId="0" fontId="75" fillId="0" borderId="60" xfId="0" applyFont="1" applyBorder="1" applyAlignment="1">
      <alignment horizontal="center" vertical="center" wrapText="1"/>
    </xf>
    <xf numFmtId="0" fontId="120" fillId="25" borderId="60" xfId="0" applyFont="1" applyFill="1" applyBorder="1" applyAlignment="1">
      <alignment horizontal="center" wrapText="1"/>
    </xf>
    <xf numFmtId="0" fontId="120" fillId="26" borderId="60" xfId="0" applyFont="1" applyFill="1" applyBorder="1" applyAlignment="1">
      <alignment horizontal="left" vertical="center" wrapText="1"/>
    </xf>
    <xf numFmtId="0" fontId="85" fillId="0" borderId="67" xfId="0" applyFont="1" applyBorder="1" applyAlignment="1">
      <alignment horizontal="center" vertical="center" wrapText="1"/>
    </xf>
    <xf numFmtId="0" fontId="54" fillId="0" borderId="79" xfId="0" applyFont="1" applyBorder="1" applyAlignment="1">
      <alignment horizontal="center"/>
    </xf>
    <xf numFmtId="44" fontId="110" fillId="26" borderId="58" xfId="9" applyFont="1" applyFill="1" applyBorder="1" applyAlignment="1">
      <alignment vertical="center" wrapText="1"/>
    </xf>
    <xf numFmtId="44" fontId="110" fillId="26" borderId="58" xfId="9" applyFont="1" applyFill="1" applyBorder="1"/>
    <xf numFmtId="0" fontId="63" fillId="24" borderId="58" xfId="0" applyFont="1" applyFill="1" applyBorder="1" applyAlignment="1">
      <alignment horizontal="left" vertical="center" wrapText="1"/>
    </xf>
    <xf numFmtId="9" fontId="63" fillId="24" borderId="58" xfId="0" applyNumberFormat="1" applyFont="1" applyFill="1" applyBorder="1" applyAlignment="1">
      <alignment horizontal="left" vertical="center" wrapText="1"/>
    </xf>
    <xf numFmtId="0" fontId="130" fillId="0" borderId="0" xfId="0" applyFont="1"/>
    <xf numFmtId="0" fontId="131" fillId="0" borderId="0" xfId="0" applyFont="1"/>
    <xf numFmtId="0" fontId="130" fillId="0" borderId="0" xfId="0" applyFont="1" applyAlignment="1">
      <alignment vertical="top" wrapText="1"/>
    </xf>
    <xf numFmtId="0" fontId="29" fillId="0" borderId="34" xfId="0" applyFont="1" applyBorder="1" applyAlignment="1">
      <alignment vertical="center"/>
    </xf>
    <xf numFmtId="0" fontId="29" fillId="0" borderId="0" xfId="0" applyFont="1" applyAlignment="1">
      <alignment vertical="center"/>
    </xf>
    <xf numFmtId="0" fontId="132" fillId="0" borderId="0" xfId="0" applyFont="1" applyAlignment="1">
      <alignment vertical="center"/>
    </xf>
    <xf numFmtId="0" fontId="133" fillId="0" borderId="0" xfId="0" applyFont="1" applyAlignment="1">
      <alignment vertical="center"/>
    </xf>
    <xf numFmtId="0" fontId="134" fillId="0" borderId="0" xfId="0" applyFont="1"/>
    <xf numFmtId="0" fontId="75" fillId="33" borderId="58" xfId="0" applyFont="1" applyFill="1" applyBorder="1" applyAlignment="1">
      <alignment horizontal="left" vertical="center" wrapText="1"/>
    </xf>
    <xf numFmtId="0" fontId="80" fillId="33" borderId="58" xfId="0" applyFont="1" applyFill="1" applyBorder="1" applyAlignment="1">
      <alignment horizontal="left" vertical="center" wrapText="1"/>
    </xf>
    <xf numFmtId="0" fontId="80" fillId="33" borderId="60" xfId="0" applyFont="1" applyFill="1" applyBorder="1" applyAlignment="1">
      <alignment horizontal="left" vertical="center" wrapText="1"/>
    </xf>
    <xf numFmtId="0" fontId="72" fillId="32" borderId="95" xfId="0" applyFont="1" applyFill="1" applyBorder="1" applyAlignment="1">
      <alignment horizontal="center" vertical="center" wrapText="1"/>
    </xf>
    <xf numFmtId="0" fontId="81" fillId="2" borderId="5" xfId="0" applyFont="1" applyFill="1" applyBorder="1" applyAlignment="1">
      <alignment horizontal="left" vertical="center" wrapText="1"/>
    </xf>
    <xf numFmtId="0" fontId="97" fillId="2" borderId="5" xfId="0" applyFont="1" applyFill="1" applyBorder="1" applyAlignment="1">
      <alignment horizontal="left" vertical="center" wrapText="1"/>
    </xf>
    <xf numFmtId="0" fontId="99" fillId="2" borderId="5" xfId="0" applyFont="1" applyFill="1" applyBorder="1" applyAlignment="1">
      <alignment horizontal="left" vertical="center" wrapText="1"/>
    </xf>
    <xf numFmtId="0" fontId="99" fillId="6" borderId="5" xfId="0" applyFont="1" applyFill="1" applyBorder="1" applyAlignment="1">
      <alignment horizontal="left" vertical="center" wrapText="1"/>
    </xf>
    <xf numFmtId="0" fontId="97" fillId="2" borderId="16" xfId="0" applyFont="1" applyFill="1" applyBorder="1" applyAlignment="1">
      <alignment horizontal="left" vertical="center" wrapText="1"/>
    </xf>
    <xf numFmtId="0" fontId="99" fillId="0" borderId="5" xfId="0" applyFont="1" applyBorder="1" applyAlignment="1">
      <alignment horizontal="left" vertical="center" wrapText="1"/>
    </xf>
    <xf numFmtId="0" fontId="97" fillId="0" borderId="5" xfId="0" applyFont="1" applyBorder="1" applyAlignment="1">
      <alignment horizontal="left" vertical="center" wrapText="1"/>
    </xf>
    <xf numFmtId="0" fontId="99" fillId="0" borderId="5" xfId="0" applyFont="1" applyBorder="1" applyAlignment="1">
      <alignment horizontal="center" vertical="center"/>
    </xf>
    <xf numFmtId="0" fontId="99" fillId="6" borderId="1" xfId="0" applyFont="1" applyFill="1" applyBorder="1" applyAlignment="1">
      <alignment horizontal="center" vertical="center"/>
    </xf>
    <xf numFmtId="0" fontId="99" fillId="0" borderId="1" xfId="0" applyFont="1" applyBorder="1" applyAlignment="1">
      <alignment horizontal="center" vertical="center"/>
    </xf>
    <xf numFmtId="0" fontId="99" fillId="0" borderId="16" xfId="0" applyFont="1" applyBorder="1" applyAlignment="1">
      <alignment horizontal="left" vertical="center" wrapText="1"/>
    </xf>
    <xf numFmtId="0" fontId="80" fillId="6" borderId="1" xfId="0" applyFont="1" applyFill="1" applyBorder="1" applyAlignment="1">
      <alignment vertical="center" wrapText="1"/>
    </xf>
    <xf numFmtId="0" fontId="99" fillId="2" borderId="5" xfId="0" applyFont="1" applyFill="1" applyBorder="1" applyAlignment="1">
      <alignment horizontal="center" vertical="center"/>
    </xf>
    <xf numFmtId="0" fontId="99" fillId="2" borderId="1" xfId="0" applyFont="1" applyFill="1" applyBorder="1" applyAlignment="1">
      <alignment horizontal="center" vertical="center"/>
    </xf>
    <xf numFmtId="0" fontId="99" fillId="2" borderId="5" xfId="0" applyFont="1" applyFill="1" applyBorder="1" applyAlignment="1">
      <alignment horizontal="center" vertical="center" wrapText="1"/>
    </xf>
    <xf numFmtId="0" fontId="97" fillId="2" borderId="1" xfId="0" applyFont="1" applyFill="1" applyBorder="1" applyAlignment="1">
      <alignment horizontal="left" vertical="center" wrapText="1"/>
    </xf>
    <xf numFmtId="0" fontId="81" fillId="0" borderId="1" xfId="0" applyFont="1" applyBorder="1" applyAlignment="1">
      <alignment vertical="top" wrapText="1"/>
    </xf>
    <xf numFmtId="0" fontId="46" fillId="0" borderId="60" xfId="0" applyFont="1" applyBorder="1" applyAlignment="1">
      <alignment horizontal="left" vertical="center"/>
    </xf>
    <xf numFmtId="0" fontId="135" fillId="2" borderId="1" xfId="0" applyFont="1" applyFill="1" applyBorder="1" applyAlignment="1">
      <alignment vertical="center" wrapText="1"/>
    </xf>
    <xf numFmtId="0" fontId="136" fillId="6" borderId="1" xfId="0" applyFont="1" applyFill="1" applyBorder="1" applyAlignment="1">
      <alignment horizontal="center" vertical="center"/>
    </xf>
    <xf numFmtId="0" fontId="135" fillId="6" borderId="1" xfId="0" applyFont="1" applyFill="1" applyBorder="1" applyAlignment="1">
      <alignment vertical="center" wrapText="1"/>
    </xf>
    <xf numFmtId="172" fontId="46" fillId="2" borderId="1" xfId="0" applyNumberFormat="1" applyFont="1" applyFill="1" applyBorder="1" applyAlignment="1">
      <alignment horizontal="left" vertical="center"/>
    </xf>
    <xf numFmtId="43" fontId="46" fillId="0" borderId="1" xfId="3" applyFont="1" applyBorder="1" applyAlignment="1">
      <alignment horizontal="right" vertical="center"/>
    </xf>
    <xf numFmtId="43" fontId="44" fillId="0" borderId="60" xfId="0" applyNumberFormat="1" applyFont="1" applyBorder="1" applyAlignment="1">
      <alignment horizontal="left" vertical="center" wrapText="1"/>
    </xf>
    <xf numFmtId="0" fontId="95" fillId="0" borderId="60" xfId="0" applyFont="1" applyBorder="1" applyAlignment="1">
      <alignment horizontal="left" vertical="center" wrapText="1"/>
    </xf>
    <xf numFmtId="0" fontId="137" fillId="6" borderId="1" xfId="0" applyFont="1" applyFill="1" applyBorder="1" applyAlignment="1">
      <alignment vertical="center" wrapText="1"/>
    </xf>
    <xf numFmtId="0" fontId="98" fillId="0" borderId="60" xfId="0" applyFont="1" applyBorder="1" applyAlignment="1">
      <alignment horizontal="left" vertical="center" wrapText="1"/>
    </xf>
    <xf numFmtId="43" fontId="46" fillId="0" borderId="60" xfId="0" applyNumberFormat="1" applyFont="1" applyBorder="1" applyAlignment="1">
      <alignment horizontal="left" vertical="center" wrapText="1"/>
    </xf>
    <xf numFmtId="0" fontId="46" fillId="0" borderId="3" xfId="0" applyFont="1" applyBorder="1" applyAlignment="1">
      <alignment horizontal="left" vertical="center" wrapText="1"/>
    </xf>
    <xf numFmtId="0" fontId="46" fillId="0" borderId="3" xfId="0" applyFont="1" applyBorder="1"/>
    <xf numFmtId="0" fontId="98" fillId="0" borderId="67" xfId="0" applyFont="1" applyBorder="1" applyAlignment="1">
      <alignment horizontal="left" vertical="center" wrapText="1"/>
    </xf>
    <xf numFmtId="0" fontId="98" fillId="0" borderId="3" xfId="0" applyFont="1" applyBorder="1" applyAlignment="1">
      <alignment vertical="center" wrapText="1"/>
    </xf>
    <xf numFmtId="0" fontId="46" fillId="6" borderId="3" xfId="0" applyFont="1" applyFill="1" applyBorder="1"/>
    <xf numFmtId="0" fontId="46" fillId="0" borderId="60" xfId="0" applyFont="1" applyBorder="1"/>
    <xf numFmtId="0" fontId="99" fillId="24" borderId="1" xfId="0" applyFont="1" applyFill="1" applyBorder="1" applyAlignment="1">
      <alignment horizontal="left" vertical="center" wrapText="1"/>
    </xf>
    <xf numFmtId="0" fontId="99" fillId="24" borderId="1" xfId="0" applyFont="1" applyFill="1" applyBorder="1" applyAlignment="1">
      <alignment horizontal="center" vertical="center" wrapText="1"/>
    </xf>
    <xf numFmtId="0" fontId="99" fillId="24" borderId="60" xfId="0" applyFont="1" applyFill="1" applyBorder="1" applyAlignment="1">
      <alignment horizontal="center" vertical="center" wrapText="1"/>
    </xf>
    <xf numFmtId="0" fontId="44" fillId="24" borderId="1" xfId="0" applyFont="1" applyFill="1" applyBorder="1" applyAlignment="1">
      <alignment horizontal="center" vertical="center" wrapText="1"/>
    </xf>
    <xf numFmtId="0" fontId="44" fillId="24" borderId="60" xfId="0" applyFont="1" applyFill="1" applyBorder="1" applyAlignment="1">
      <alignment horizontal="center" vertical="center" wrapText="1"/>
    </xf>
    <xf numFmtId="0" fontId="44" fillId="24" borderId="58" xfId="0" applyFont="1" applyFill="1" applyBorder="1" applyAlignment="1">
      <alignment horizontal="center" vertical="center" wrapText="1"/>
    </xf>
    <xf numFmtId="44" fontId="99" fillId="24" borderId="1" xfId="9" applyFont="1" applyFill="1" applyBorder="1" applyAlignment="1">
      <alignment horizontal="center" vertical="center" wrapText="1"/>
    </xf>
    <xf numFmtId="44" fontId="99" fillId="2" borderId="5" xfId="9" applyFont="1" applyFill="1" applyBorder="1" applyAlignment="1">
      <alignment horizontal="left" vertical="center" wrapText="1"/>
    </xf>
    <xf numFmtId="44" fontId="99" fillId="0" borderId="1" xfId="9" applyFont="1" applyBorder="1" applyAlignment="1">
      <alignment horizontal="center" vertical="center"/>
    </xf>
    <xf numFmtId="44" fontId="99" fillId="2" borderId="1" xfId="9" applyFont="1" applyFill="1" applyBorder="1" applyAlignment="1">
      <alignment horizontal="center" vertical="center"/>
    </xf>
    <xf numFmtId="44" fontId="80" fillId="0" borderId="1" xfId="9" applyFont="1" applyBorder="1" applyAlignment="1">
      <alignment horizontal="center" vertical="center" wrapText="1"/>
    </xf>
    <xf numFmtId="44" fontId="80" fillId="2" borderId="1" xfId="9" applyFont="1" applyFill="1" applyBorder="1" applyAlignment="1">
      <alignment horizontal="center" vertical="center" wrapText="1"/>
    </xf>
    <xf numFmtId="44" fontId="44" fillId="0" borderId="1" xfId="9" applyFont="1" applyBorder="1" applyAlignment="1">
      <alignment horizontal="center" vertical="center"/>
    </xf>
    <xf numFmtId="44" fontId="44" fillId="2" borderId="1" xfId="9" applyFont="1" applyFill="1" applyBorder="1" applyAlignment="1">
      <alignment horizontal="center" vertical="center"/>
    </xf>
    <xf numFmtId="44" fontId="44" fillId="24" borderId="1" xfId="9" applyFont="1" applyFill="1" applyBorder="1" applyAlignment="1">
      <alignment horizontal="center" vertical="center" wrapText="1"/>
    </xf>
    <xf numFmtId="44" fontId="44" fillId="24" borderId="58" xfId="9" applyFont="1" applyFill="1" applyBorder="1" applyAlignment="1">
      <alignment horizontal="center" vertical="center" wrapText="1"/>
    </xf>
    <xf numFmtId="44" fontId="46" fillId="0" borderId="0" xfId="9" applyFont="1"/>
    <xf numFmtId="44" fontId="44" fillId="0" borderId="3" xfId="9" applyFont="1" applyBorder="1" applyAlignment="1">
      <alignment horizontal="center" vertical="center"/>
    </xf>
    <xf numFmtId="44" fontId="44" fillId="0" borderId="3" xfId="9" applyFont="1" applyBorder="1"/>
    <xf numFmtId="0" fontId="115" fillId="0" borderId="0" xfId="0" applyFont="1" applyAlignment="1">
      <alignment horizontal="center" wrapText="1"/>
    </xf>
    <xf numFmtId="0" fontId="49" fillId="6" borderId="3" xfId="0" applyFont="1" applyFill="1" applyBorder="1" applyAlignment="1">
      <alignment horizontal="center" vertical="center"/>
    </xf>
    <xf numFmtId="43" fontId="49" fillId="2" borderId="6" xfId="3" applyFont="1" applyFill="1" applyBorder="1" applyAlignment="1">
      <alignment horizontal="center" vertical="center" wrapText="1"/>
    </xf>
    <xf numFmtId="4" fontId="43" fillId="2" borderId="5" xfId="0" applyNumberFormat="1" applyFont="1" applyFill="1" applyBorder="1"/>
    <xf numFmtId="4" fontId="43" fillId="2" borderId="1" xfId="0" applyNumberFormat="1" applyFont="1" applyFill="1" applyBorder="1"/>
    <xf numFmtId="43" fontId="106" fillId="2" borderId="1" xfId="0" applyNumberFormat="1" applyFont="1" applyFill="1" applyBorder="1" applyAlignment="1">
      <alignment vertical="center" wrapText="1"/>
    </xf>
    <xf numFmtId="0" fontId="107" fillId="6" borderId="1" xfId="0" applyFont="1" applyFill="1" applyBorder="1" applyAlignment="1">
      <alignment horizontal="center" vertical="center" wrapText="1"/>
    </xf>
    <xf numFmtId="0" fontId="106" fillId="6" borderId="1" xfId="0" applyFont="1" applyFill="1" applyBorder="1" applyAlignment="1">
      <alignment horizontal="center" vertical="center" wrapText="1"/>
    </xf>
    <xf numFmtId="43" fontId="64" fillId="24" borderId="1" xfId="2" applyFont="1" applyFill="1" applyBorder="1" applyAlignment="1">
      <alignment horizontal="left" vertical="center" wrapText="1"/>
    </xf>
    <xf numFmtId="0" fontId="64" fillId="24" borderId="60" xfId="0" applyFont="1" applyFill="1" applyBorder="1" applyAlignment="1">
      <alignment horizontal="left" vertical="center" wrapText="1"/>
    </xf>
    <xf numFmtId="0" fontId="106" fillId="2" borderId="60" xfId="0" applyFont="1" applyFill="1" applyBorder="1" applyAlignment="1">
      <alignment vertical="center" wrapText="1"/>
    </xf>
    <xf numFmtId="0" fontId="43" fillId="0" borderId="16" xfId="0" applyFont="1" applyBorder="1" applyAlignment="1">
      <alignment vertical="center" wrapText="1"/>
    </xf>
    <xf numFmtId="0" fontId="43" fillId="0" borderId="60" xfId="0" applyFont="1" applyBorder="1"/>
    <xf numFmtId="0" fontId="107" fillId="0" borderId="60" xfId="0" applyFont="1" applyBorder="1" applyAlignment="1">
      <alignment vertical="center" wrapText="1"/>
    </xf>
    <xf numFmtId="0" fontId="104" fillId="0" borderId="0" xfId="0" applyFont="1" applyAlignment="1">
      <alignment vertical="center" wrapText="1"/>
    </xf>
    <xf numFmtId="43" fontId="43" fillId="2" borderId="58" xfId="2" applyFont="1" applyFill="1" applyBorder="1" applyAlignment="1">
      <alignment horizontal="center" vertical="center"/>
    </xf>
    <xf numFmtId="0" fontId="43" fillId="0" borderId="58" xfId="0" applyFont="1" applyBorder="1"/>
    <xf numFmtId="43" fontId="43" fillId="0" borderId="58" xfId="2" applyFont="1" applyBorder="1"/>
    <xf numFmtId="0" fontId="43" fillId="0" borderId="58" xfId="0" applyFont="1" applyBorder="1" applyAlignment="1">
      <alignment horizontal="center" wrapText="1"/>
    </xf>
    <xf numFmtId="0" fontId="43" fillId="0" borderId="58" xfId="0" applyFont="1" applyBorder="1" applyAlignment="1">
      <alignment horizontal="center" vertical="center"/>
    </xf>
    <xf numFmtId="43" fontId="43" fillId="0" borderId="58" xfId="2" applyFont="1" applyFill="1" applyBorder="1"/>
    <xf numFmtId="0" fontId="43" fillId="2" borderId="58" xfId="0" applyFont="1" applyFill="1" applyBorder="1" applyAlignment="1">
      <alignment horizontal="center" vertical="center"/>
    </xf>
    <xf numFmtId="0" fontId="43" fillId="14" borderId="58" xfId="0" applyFont="1" applyFill="1" applyBorder="1" applyAlignment="1">
      <alignment vertical="center"/>
    </xf>
    <xf numFmtId="43" fontId="43" fillId="0" borderId="58" xfId="0" applyNumberFormat="1" applyFont="1" applyBorder="1"/>
    <xf numFmtId="0" fontId="43" fillId="2" borderId="58" xfId="0" applyFont="1" applyFill="1" applyBorder="1"/>
    <xf numFmtId="43" fontId="43" fillId="2" borderId="58" xfId="2" applyFont="1" applyFill="1" applyBorder="1"/>
    <xf numFmtId="43" fontId="43" fillId="2" borderId="58" xfId="0" applyNumberFormat="1" applyFont="1" applyFill="1" applyBorder="1"/>
    <xf numFmtId="0" fontId="43" fillId="2" borderId="58" xfId="0" applyFont="1" applyFill="1" applyBorder="1" applyAlignment="1">
      <alignment horizontal="center" wrapText="1"/>
    </xf>
    <xf numFmtId="0" fontId="63" fillId="2" borderId="58" xfId="0" applyFont="1" applyFill="1" applyBorder="1" applyAlignment="1">
      <alignment vertical="center" wrapText="1"/>
    </xf>
    <xf numFmtId="0" fontId="63" fillId="2" borderId="58" xfId="0" applyFont="1" applyFill="1" applyBorder="1" applyAlignment="1">
      <alignment horizontal="left" vertical="center" wrapText="1"/>
    </xf>
    <xf numFmtId="0" fontId="43" fillId="14" borderId="58" xfId="0" applyFont="1" applyFill="1" applyBorder="1" applyAlignment="1">
      <alignment horizontal="center" vertical="center"/>
    </xf>
    <xf numFmtId="0" fontId="43" fillId="0" borderId="58" xfId="0" applyFont="1" applyBorder="1" applyAlignment="1">
      <alignment horizontal="left" vertical="center" wrapText="1"/>
    </xf>
    <xf numFmtId="0" fontId="43" fillId="0" borderId="58" xfId="0" applyFont="1" applyBorder="1" applyAlignment="1">
      <alignment horizontal="center"/>
    </xf>
    <xf numFmtId="4" fontId="43" fillId="0" borderId="58" xfId="0" applyNumberFormat="1" applyFont="1" applyBorder="1"/>
    <xf numFmtId="43" fontId="63" fillId="2" borderId="58" xfId="0" applyNumberFormat="1" applyFont="1" applyFill="1" applyBorder="1" applyAlignment="1">
      <alignment horizontal="left" vertical="center" wrapText="1"/>
    </xf>
    <xf numFmtId="0" fontId="63" fillId="0" borderId="58" xfId="0" applyFont="1" applyBorder="1" applyAlignment="1">
      <alignment horizontal="center" vertical="center"/>
    </xf>
    <xf numFmtId="43" fontId="43" fillId="2" borderId="58" xfId="3" applyFont="1" applyFill="1" applyBorder="1" applyAlignment="1">
      <alignment horizontal="center" vertical="center" wrapText="1"/>
    </xf>
    <xf numFmtId="165" fontId="43" fillId="2" borderId="58" xfId="3" applyNumberFormat="1" applyFont="1" applyFill="1" applyBorder="1" applyAlignment="1">
      <alignment horizontal="center" vertical="center" wrapText="1"/>
    </xf>
    <xf numFmtId="0" fontId="63" fillId="0" borderId="58" xfId="0" applyFont="1" applyBorder="1" applyAlignment="1">
      <alignment vertical="center" wrapText="1"/>
    </xf>
    <xf numFmtId="0" fontId="63" fillId="2" borderId="58" xfId="0" applyFont="1" applyFill="1" applyBorder="1" applyAlignment="1">
      <alignment horizontal="center" vertical="center"/>
    </xf>
    <xf numFmtId="0" fontId="63" fillId="0" borderId="58" xfId="0" applyFont="1" applyBorder="1" applyAlignment="1">
      <alignment horizontal="left" vertical="center" wrapText="1"/>
    </xf>
    <xf numFmtId="43" fontId="43" fillId="2" borderId="58" xfId="2" applyFont="1" applyFill="1" applyBorder="1" applyAlignment="1">
      <alignment horizontal="left" vertical="center" wrapText="1"/>
    </xf>
    <xf numFmtId="9" fontId="43" fillId="0" borderId="58" xfId="0" applyNumberFormat="1" applyFont="1" applyBorder="1" applyAlignment="1">
      <alignment vertical="center" wrapText="1"/>
    </xf>
    <xf numFmtId="43" fontId="43" fillId="0" borderId="58" xfId="3" applyFont="1" applyFill="1" applyBorder="1" applyAlignment="1">
      <alignment horizontal="center" vertical="center" wrapText="1"/>
    </xf>
    <xf numFmtId="44" fontId="63" fillId="2" borderId="58" xfId="9" applyFont="1" applyFill="1" applyBorder="1" applyAlignment="1">
      <alignment horizontal="left" vertical="center" wrapText="1"/>
    </xf>
    <xf numFmtId="44" fontId="63" fillId="2" borderId="58" xfId="9" applyFont="1" applyFill="1" applyBorder="1" applyAlignment="1">
      <alignment horizontal="center" vertical="center"/>
    </xf>
    <xf numFmtId="44" fontId="43" fillId="0" borderId="58" xfId="9" applyFont="1" applyBorder="1" applyAlignment="1">
      <alignment horizontal="center" vertical="center"/>
    </xf>
    <xf numFmtId="44" fontId="63" fillId="2" borderId="58" xfId="9" applyFont="1" applyFill="1" applyBorder="1"/>
    <xf numFmtId="44" fontId="3" fillId="6" borderId="58" xfId="9" applyFont="1" applyFill="1" applyBorder="1"/>
    <xf numFmtId="0" fontId="63" fillId="14" borderId="58" xfId="0" applyFont="1" applyFill="1" applyBorder="1" applyAlignment="1">
      <alignment horizontal="left" vertical="center" wrapText="1"/>
    </xf>
    <xf numFmtId="0" fontId="112" fillId="0" borderId="0" xfId="0" applyFont="1" applyAlignment="1">
      <alignment vertical="center"/>
    </xf>
    <xf numFmtId="0" fontId="105" fillId="0" borderId="0" xfId="0" applyFont="1" applyAlignment="1">
      <alignment horizontal="center" vertical="center" wrapText="1"/>
    </xf>
    <xf numFmtId="0" fontId="116" fillId="0" borderId="0" xfId="0" applyFont="1" applyAlignment="1">
      <alignment vertical="center"/>
    </xf>
    <xf numFmtId="0" fontId="98" fillId="2" borderId="1" xfId="0" applyFont="1" applyFill="1" applyBorder="1" applyAlignment="1">
      <alignment horizontal="center" vertical="center"/>
    </xf>
    <xf numFmtId="0" fontId="81" fillId="2" borderId="3" xfId="0" applyFont="1" applyFill="1" applyBorder="1" applyAlignment="1">
      <alignment horizontal="center" vertical="center" wrapText="1"/>
    </xf>
    <xf numFmtId="43" fontId="44" fillId="2" borderId="1" xfId="3" applyFont="1" applyFill="1" applyBorder="1" applyAlignment="1">
      <alignment horizontal="center" vertical="center"/>
    </xf>
    <xf numFmtId="0" fontId="98" fillId="2" borderId="3" xfId="0" applyFont="1" applyFill="1" applyBorder="1" applyAlignment="1">
      <alignment horizontal="center" vertical="center"/>
    </xf>
    <xf numFmtId="0" fontId="46" fillId="2" borderId="3" xfId="0" applyFont="1" applyFill="1" applyBorder="1" applyAlignment="1">
      <alignment horizontal="center" vertical="center"/>
    </xf>
    <xf numFmtId="0" fontId="81" fillId="2" borderId="3" xfId="0" applyFont="1" applyFill="1" applyBorder="1" applyAlignment="1">
      <alignment horizontal="center" vertical="center"/>
    </xf>
    <xf numFmtId="0" fontId="99" fillId="2" borderId="3" xfId="0" applyFont="1" applyFill="1" applyBorder="1" applyAlignment="1">
      <alignment horizontal="center" vertical="center" wrapText="1"/>
    </xf>
    <xf numFmtId="43" fontId="81" fillId="2" borderId="3" xfId="3" applyFont="1" applyFill="1" applyBorder="1" applyAlignment="1">
      <alignment horizontal="center" vertical="center"/>
    </xf>
    <xf numFmtId="0" fontId="46" fillId="2" borderId="3" xfId="0" applyFont="1" applyFill="1" applyBorder="1" applyAlignment="1">
      <alignment horizontal="center"/>
    </xf>
    <xf numFmtId="0" fontId="80" fillId="2" borderId="3" xfId="0" applyFont="1" applyFill="1" applyBorder="1" applyAlignment="1">
      <alignment vertical="center" wrapText="1"/>
    </xf>
    <xf numFmtId="0" fontId="98" fillId="2" borderId="3" xfId="0" applyFont="1" applyFill="1" applyBorder="1" applyAlignment="1">
      <alignment vertical="center" wrapText="1"/>
    </xf>
    <xf numFmtId="43" fontId="80" fillId="2" borderId="3" xfId="3" applyFont="1" applyFill="1" applyBorder="1" applyAlignment="1">
      <alignment vertical="center"/>
    </xf>
    <xf numFmtId="0" fontId="95" fillId="2" borderId="3" xfId="0" applyFont="1" applyFill="1" applyBorder="1" applyAlignment="1">
      <alignment vertical="center" wrapText="1"/>
    </xf>
    <xf numFmtId="43" fontId="44" fillId="2" borderId="3" xfId="0" applyNumberFormat="1" applyFont="1" applyFill="1" applyBorder="1" applyAlignment="1">
      <alignment horizontal="center" vertical="center"/>
    </xf>
    <xf numFmtId="43" fontId="81" fillId="2" borderId="3" xfId="3" applyFont="1" applyFill="1" applyBorder="1" applyAlignment="1">
      <alignment vertical="center"/>
    </xf>
    <xf numFmtId="43" fontId="46" fillId="2" borderId="1" xfId="3" applyFont="1" applyFill="1" applyBorder="1" applyAlignment="1">
      <alignment horizontal="center" vertical="center"/>
    </xf>
    <xf numFmtId="49" fontId="97" fillId="2" borderId="1" xfId="5" applyNumberFormat="1" applyFont="1" applyFill="1" applyBorder="1" applyAlignment="1">
      <alignment horizontal="left" vertical="center" wrapText="1"/>
    </xf>
    <xf numFmtId="0" fontId="46" fillId="2" borderId="3" xfId="0" applyFont="1" applyFill="1" applyBorder="1" applyAlignment="1">
      <alignment vertical="center" wrapText="1"/>
    </xf>
    <xf numFmtId="43" fontId="46" fillId="2" borderId="3" xfId="3" applyFont="1" applyFill="1" applyBorder="1" applyAlignment="1">
      <alignment horizontal="center" vertical="center"/>
    </xf>
    <xf numFmtId="43" fontId="23" fillId="2" borderId="60" xfId="3" applyFont="1" applyFill="1" applyBorder="1" applyAlignment="1">
      <alignment horizontal="center" vertical="center" wrapText="1"/>
    </xf>
    <xf numFmtId="43" fontId="23" fillId="2" borderId="67" xfId="3" applyFont="1" applyFill="1" applyBorder="1" applyAlignment="1">
      <alignment horizontal="center" vertical="center" wrapText="1"/>
    </xf>
    <xf numFmtId="43" fontId="30" fillId="2" borderId="60" xfId="0" applyNumberFormat="1" applyFont="1" applyFill="1" applyBorder="1" applyAlignment="1">
      <alignment horizontal="center" vertical="center"/>
    </xf>
    <xf numFmtId="43" fontId="26" fillId="2" borderId="60" xfId="3" applyFont="1" applyFill="1" applyBorder="1" applyAlignment="1">
      <alignment horizontal="center" vertical="center" wrapText="1"/>
    </xf>
    <xf numFmtId="43" fontId="80" fillId="24" borderId="1" xfId="0" applyNumberFormat="1" applyFont="1" applyFill="1" applyBorder="1" applyAlignment="1">
      <alignment horizontal="left" vertical="center" wrapText="1"/>
    </xf>
    <xf numFmtId="0" fontId="49" fillId="6" borderId="3" xfId="0" applyFont="1" applyFill="1" applyBorder="1" applyAlignment="1">
      <alignment horizontal="center" vertical="center" wrapText="1"/>
    </xf>
    <xf numFmtId="43" fontId="49" fillId="2" borderId="1" xfId="3" applyFont="1" applyFill="1" applyBorder="1" applyAlignment="1">
      <alignment horizontal="center" vertical="center"/>
    </xf>
    <xf numFmtId="0" fontId="49" fillId="0" borderId="6" xfId="0" applyFont="1" applyBorder="1" applyAlignment="1">
      <alignment vertical="center" wrapText="1"/>
    </xf>
    <xf numFmtId="43" fontId="49" fillId="2" borderId="5" xfId="3" applyFont="1" applyFill="1" applyBorder="1" applyAlignment="1">
      <alignment horizontal="center" vertical="center"/>
    </xf>
    <xf numFmtId="0" fontId="64" fillId="2" borderId="0" xfId="0" applyFont="1" applyFill="1" applyAlignment="1">
      <alignment horizontal="left" vertical="center" wrapText="1"/>
    </xf>
    <xf numFmtId="0" fontId="43" fillId="2" borderId="1" xfId="0" applyFont="1" applyFill="1" applyBorder="1" applyAlignment="1">
      <alignment horizontal="center"/>
    </xf>
    <xf numFmtId="43" fontId="63" fillId="2" borderId="1" xfId="0" applyNumberFormat="1" applyFont="1" applyFill="1" applyBorder="1" applyAlignment="1">
      <alignment horizontal="center" vertical="center"/>
    </xf>
    <xf numFmtId="0" fontId="138" fillId="0" borderId="3" xfId="0" applyFont="1" applyBorder="1" applyAlignment="1">
      <alignment horizontal="center" vertical="center" wrapText="1"/>
    </xf>
    <xf numFmtId="0" fontId="139" fillId="6" borderId="3" xfId="0" applyFont="1" applyFill="1" applyBorder="1" applyAlignment="1">
      <alignment horizontal="center" vertical="center" wrapText="1"/>
    </xf>
    <xf numFmtId="0" fontId="138" fillId="2" borderId="3" xfId="0" applyFont="1" applyFill="1" applyBorder="1" applyAlignment="1">
      <alignment horizontal="center" vertical="center" wrapText="1"/>
    </xf>
    <xf numFmtId="0" fontId="106" fillId="2" borderId="9" xfId="0" applyFont="1" applyFill="1" applyBorder="1" applyAlignment="1">
      <alignment vertical="center" wrapText="1"/>
    </xf>
    <xf numFmtId="43" fontId="64" fillId="2" borderId="1" xfId="3" applyFont="1" applyFill="1" applyBorder="1" applyAlignment="1">
      <alignment horizontal="center" vertical="center"/>
    </xf>
    <xf numFmtId="0" fontId="49" fillId="6" borderId="1" xfId="0" applyFont="1" applyFill="1" applyBorder="1" applyAlignment="1">
      <alignment horizontal="center" vertical="center" wrapText="1"/>
    </xf>
    <xf numFmtId="0" fontId="49" fillId="24" borderId="1" xfId="0" applyFont="1" applyFill="1" applyBorder="1" applyAlignment="1">
      <alignment horizontal="left" vertical="center" wrapText="1"/>
    </xf>
    <xf numFmtId="43" fontId="64" fillId="24" borderId="1" xfId="0" applyNumberFormat="1" applyFont="1" applyFill="1" applyBorder="1" applyAlignment="1">
      <alignment horizontal="left" vertical="center" wrapText="1"/>
    </xf>
    <xf numFmtId="0" fontId="64" fillId="24" borderId="60" xfId="0" applyFont="1" applyFill="1" applyBorder="1" applyAlignment="1">
      <alignment horizontal="center" vertical="center" wrapText="1"/>
    </xf>
    <xf numFmtId="43" fontId="49" fillId="2" borderId="60" xfId="3" applyFont="1" applyFill="1" applyBorder="1" applyAlignment="1">
      <alignment horizontal="center" vertical="center" wrapText="1"/>
    </xf>
    <xf numFmtId="43" fontId="49" fillId="0" borderId="60" xfId="3" applyFont="1" applyFill="1" applyBorder="1" applyAlignment="1">
      <alignment horizontal="center" vertical="center" wrapText="1"/>
    </xf>
    <xf numFmtId="0" fontId="141" fillId="0" borderId="0" xfId="0" applyFont="1" applyAlignment="1">
      <alignment horizontal="center" vertical="center"/>
    </xf>
    <xf numFmtId="43" fontId="63" fillId="0" borderId="1" xfId="0" applyNumberFormat="1" applyFont="1" applyBorder="1" applyAlignment="1">
      <alignment horizontal="center" vertical="center"/>
    </xf>
    <xf numFmtId="43" fontId="114" fillId="0" borderId="1" xfId="0" applyNumberFormat="1" applyFont="1" applyBorder="1" applyAlignment="1">
      <alignment horizontal="center" vertical="center"/>
    </xf>
    <xf numFmtId="0" fontId="43" fillId="6" borderId="1" xfId="0" applyFont="1" applyFill="1" applyBorder="1" applyAlignment="1">
      <alignment horizontal="center" vertical="center" wrapText="1"/>
    </xf>
    <xf numFmtId="172" fontId="108" fillId="2" borderId="1" xfId="0" applyNumberFormat="1" applyFont="1" applyFill="1" applyBorder="1" applyAlignment="1">
      <alignment horizontal="center" vertical="center"/>
    </xf>
    <xf numFmtId="43" fontId="108" fillId="0" borderId="1" xfId="3" applyFont="1" applyBorder="1" applyAlignment="1">
      <alignment horizontal="center" vertical="center"/>
    </xf>
    <xf numFmtId="43" fontId="43" fillId="0" borderId="1" xfId="2" applyFont="1" applyBorder="1" applyAlignment="1">
      <alignment horizontal="center" vertical="center"/>
    </xf>
    <xf numFmtId="172" fontId="108" fillId="2" borderId="1" xfId="0" applyNumberFormat="1" applyFont="1" applyFill="1" applyBorder="1" applyAlignment="1">
      <alignment horizontal="center" vertical="center" wrapText="1"/>
    </xf>
    <xf numFmtId="43" fontId="108" fillId="0" borderId="1" xfId="3" applyFont="1" applyBorder="1" applyAlignment="1">
      <alignment horizontal="center" vertical="center" wrapText="1"/>
    </xf>
    <xf numFmtId="43" fontId="43" fillId="0" borderId="1" xfId="2" applyFont="1" applyFill="1" applyBorder="1" applyAlignment="1">
      <alignment horizontal="center" vertical="center" wrapText="1"/>
    </xf>
    <xf numFmtId="0" fontId="123" fillId="0" borderId="1" xfId="0" applyFont="1" applyBorder="1" applyAlignment="1">
      <alignment horizontal="left" vertical="center" wrapText="1"/>
    </xf>
    <xf numFmtId="172" fontId="108" fillId="0" borderId="1" xfId="0" applyNumberFormat="1" applyFont="1" applyBorder="1" applyAlignment="1">
      <alignment horizontal="center" vertical="center" wrapText="1"/>
    </xf>
    <xf numFmtId="43" fontId="108" fillId="0" borderId="1" xfId="3" applyFont="1" applyFill="1" applyBorder="1" applyAlignment="1">
      <alignment horizontal="center" vertical="center" wrapText="1"/>
    </xf>
    <xf numFmtId="0" fontId="121" fillId="0" borderId="1" xfId="0" applyFont="1" applyBorder="1" applyAlignment="1">
      <alignment horizontal="left" vertical="center" wrapText="1"/>
    </xf>
    <xf numFmtId="43" fontId="63" fillId="0" borderId="1" xfId="2" applyFont="1" applyBorder="1" applyAlignment="1">
      <alignment horizontal="center" vertical="center" wrapText="1"/>
    </xf>
    <xf numFmtId="172" fontId="114" fillId="2" borderId="1" xfId="0" applyNumberFormat="1" applyFont="1" applyFill="1" applyBorder="1" applyAlignment="1">
      <alignment horizontal="center" vertical="center" wrapText="1"/>
    </xf>
    <xf numFmtId="43" fontId="114" fillId="0" borderId="1" xfId="3" applyFont="1" applyBorder="1" applyAlignment="1">
      <alignment horizontal="center" vertical="center" wrapText="1"/>
    </xf>
    <xf numFmtId="172" fontId="107" fillId="2" borderId="1" xfId="0" applyNumberFormat="1" applyFont="1" applyFill="1" applyBorder="1" applyAlignment="1">
      <alignment horizontal="center" vertical="center" wrapText="1"/>
    </xf>
    <xf numFmtId="172" fontId="106" fillId="2" borderId="1" xfId="0" applyNumberFormat="1" applyFont="1" applyFill="1" applyBorder="1" applyAlignment="1">
      <alignment horizontal="center" vertical="center" wrapText="1"/>
    </xf>
    <xf numFmtId="43" fontId="43" fillId="0" borderId="1" xfId="2" applyFont="1" applyBorder="1" applyAlignment="1">
      <alignment horizontal="right" vertical="center" wrapText="1"/>
    </xf>
    <xf numFmtId="0" fontId="43" fillId="0" borderId="60" xfId="0" applyFont="1" applyBorder="1" applyAlignment="1">
      <alignment horizontal="center" vertical="center" wrapText="1"/>
    </xf>
    <xf numFmtId="0" fontId="49" fillId="0" borderId="60" xfId="0" applyFont="1" applyBorder="1" applyAlignment="1">
      <alignment horizontal="center" vertical="center" wrapText="1"/>
    </xf>
    <xf numFmtId="0" fontId="64" fillId="0" borderId="60" xfId="0" applyFont="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wrapText="1"/>
    </xf>
    <xf numFmtId="0" fontId="104" fillId="0" borderId="0" xfId="0" applyFont="1" applyAlignment="1">
      <alignment horizontal="left" vertical="center" wrapText="1"/>
    </xf>
    <xf numFmtId="0" fontId="104" fillId="0" borderId="0" xfId="0" applyFont="1" applyAlignment="1">
      <alignment horizontal="center" vertical="center" wrapText="1"/>
    </xf>
    <xf numFmtId="0" fontId="64" fillId="0" borderId="1" xfId="0" applyFont="1" applyBorder="1"/>
    <xf numFmtId="43" fontId="64" fillId="0" borderId="1" xfId="0" applyNumberFormat="1" applyFont="1" applyBorder="1" applyAlignment="1">
      <alignment horizontal="center" vertical="center"/>
    </xf>
    <xf numFmtId="4" fontId="49" fillId="0" borderId="1" xfId="0" applyNumberFormat="1" applyFont="1" applyBorder="1" applyAlignment="1">
      <alignment horizontal="center" vertical="center"/>
    </xf>
    <xf numFmtId="0" fontId="139" fillId="0" borderId="1" xfId="0" applyFont="1" applyBorder="1" applyAlignment="1">
      <alignment horizontal="center" vertical="center" wrapText="1"/>
    </xf>
    <xf numFmtId="4" fontId="49" fillId="0" borderId="3" xfId="0" applyNumberFormat="1" applyFont="1" applyBorder="1" applyAlignment="1">
      <alignment horizontal="center" vertical="center"/>
    </xf>
    <xf numFmtId="0" fontId="139" fillId="6" borderId="1" xfId="0" applyFont="1" applyFill="1" applyBorder="1" applyAlignment="1">
      <alignment horizontal="center" vertical="center" wrapText="1"/>
    </xf>
    <xf numFmtId="0" fontId="64" fillId="5" borderId="1" xfId="0" applyFont="1" applyFill="1" applyBorder="1" applyAlignment="1">
      <alignment horizontal="left" vertical="center" wrapText="1"/>
    </xf>
    <xf numFmtId="0" fontId="64" fillId="5" borderId="60" xfId="0" applyFont="1" applyFill="1" applyBorder="1" applyAlignment="1">
      <alignment horizontal="left" vertical="center" wrapText="1"/>
    </xf>
    <xf numFmtId="0" fontId="64" fillId="0" borderId="60" xfId="0" applyFont="1" applyBorder="1" applyAlignment="1">
      <alignment horizontal="center" vertical="center"/>
    </xf>
    <xf numFmtId="0" fontId="80" fillId="0" borderId="0" xfId="0" applyFont="1"/>
    <xf numFmtId="0" fontId="81" fillId="0" borderId="0" xfId="0" applyFont="1" applyAlignment="1">
      <alignment horizontal="center" vertical="center"/>
    </xf>
    <xf numFmtId="0" fontId="81" fillId="0" borderId="0" xfId="0" applyFont="1" applyAlignment="1">
      <alignment horizontal="right" vertical="center"/>
    </xf>
    <xf numFmtId="0" fontId="81" fillId="0" borderId="0" xfId="0" applyFont="1" applyAlignment="1">
      <alignment wrapText="1"/>
    </xf>
    <xf numFmtId="0" fontId="80" fillId="0" borderId="0" xfId="0" applyFont="1" applyAlignment="1">
      <alignment horizontal="right" vertical="center"/>
    </xf>
    <xf numFmtId="0" fontId="144" fillId="0" borderId="0" xfId="0" applyFont="1" applyAlignment="1">
      <alignment horizontal="center" wrapText="1"/>
    </xf>
    <xf numFmtId="0" fontId="80" fillId="0" borderId="0" xfId="0" applyFont="1" applyAlignment="1">
      <alignment horizont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80" fillId="2" borderId="1" xfId="0" applyFont="1" applyFill="1" applyBorder="1" applyAlignment="1">
      <alignment horizontal="right" vertical="center" wrapText="1"/>
    </xf>
    <xf numFmtId="0" fontId="81" fillId="6" borderId="3" xfId="0" applyFont="1" applyFill="1" applyBorder="1" applyAlignment="1">
      <alignment horizontal="center" vertical="center" wrapText="1"/>
    </xf>
    <xf numFmtId="0" fontId="80" fillId="2" borderId="3" xfId="0" applyFont="1" applyFill="1" applyBorder="1" applyAlignment="1">
      <alignment horizontal="center" vertical="center" wrapText="1"/>
    </xf>
    <xf numFmtId="0" fontId="81" fillId="6" borderId="0" xfId="0" applyFont="1" applyFill="1" applyAlignment="1">
      <alignment horizontal="center" vertical="center"/>
    </xf>
    <xf numFmtId="4" fontId="81" fillId="2" borderId="1" xfId="0" applyNumberFormat="1" applyFont="1" applyFill="1" applyBorder="1" applyAlignment="1">
      <alignment horizontal="right" vertical="center"/>
    </xf>
    <xf numFmtId="0" fontId="11" fillId="0" borderId="3" xfId="0" applyFont="1" applyBorder="1" applyAlignment="1">
      <alignment horizontal="center" vertical="center" wrapText="1"/>
    </xf>
    <xf numFmtId="0" fontId="11" fillId="0" borderId="3" xfId="0" applyFont="1" applyBorder="1"/>
    <xf numFmtId="0" fontId="11" fillId="0" borderId="1" xfId="0" applyFont="1" applyBorder="1" applyAlignment="1">
      <alignment horizontal="center" vertical="center" wrapText="1"/>
    </xf>
    <xf numFmtId="0" fontId="10" fillId="0" borderId="1" xfId="0" applyFont="1" applyBorder="1"/>
    <xf numFmtId="0" fontId="11" fillId="0" borderId="1" xfId="0" applyFont="1" applyBorder="1" applyAlignment="1">
      <alignment vertical="center"/>
    </xf>
    <xf numFmtId="0" fontId="10" fillId="0" borderId="1" xfId="0" applyFont="1" applyBorder="1" applyAlignment="1">
      <alignment horizontal="center" vertical="center"/>
    </xf>
    <xf numFmtId="0" fontId="11" fillId="0" borderId="1" xfId="0" applyFont="1" applyBorder="1"/>
    <xf numFmtId="0" fontId="80" fillId="0" borderId="1" xfId="0" applyFont="1" applyBorder="1" applyAlignment="1">
      <alignment horizontal="left" vertical="center" wrapText="1"/>
    </xf>
    <xf numFmtId="0" fontId="80" fillId="2" borderId="1" xfId="0" applyFont="1" applyFill="1" applyBorder="1" applyAlignment="1">
      <alignment horizontal="right" vertical="center"/>
    </xf>
    <xf numFmtId="0" fontId="145" fillId="0" borderId="0" xfId="0" applyFont="1"/>
    <xf numFmtId="0" fontId="10" fillId="2" borderId="1" xfId="0" applyFont="1" applyFill="1" applyBorder="1"/>
    <xf numFmtId="0" fontId="11" fillId="2" borderId="3" xfId="0" applyFont="1" applyFill="1" applyBorder="1" applyAlignment="1">
      <alignment horizontal="center" vertical="center"/>
    </xf>
    <xf numFmtId="0" fontId="81" fillId="6" borderId="3" xfId="0" applyFont="1" applyFill="1" applyBorder="1" applyAlignment="1">
      <alignment horizontal="center" vertical="center"/>
    </xf>
    <xf numFmtId="0" fontId="11" fillId="0" borderId="1" xfId="0" applyFont="1" applyBorder="1" applyAlignment="1">
      <alignment vertical="center" wrapText="1"/>
    </xf>
    <xf numFmtId="0" fontId="146" fillId="0" borderId="0" xfId="0" applyFont="1"/>
    <xf numFmtId="0" fontId="146" fillId="0" borderId="1" xfId="0" applyFont="1" applyBorder="1"/>
    <xf numFmtId="0" fontId="11" fillId="0" borderId="3" xfId="0" applyFont="1" applyBorder="1" applyAlignment="1">
      <alignment horizontal="center" vertical="center"/>
    </xf>
    <xf numFmtId="0" fontId="11" fillId="2" borderId="3" xfId="0" applyFont="1" applyFill="1" applyBorder="1"/>
    <xf numFmtId="0" fontId="11" fillId="0" borderId="1" xfId="0" applyFont="1" applyBorder="1" applyAlignment="1">
      <alignment horizontal="center"/>
    </xf>
    <xf numFmtId="0" fontId="80" fillId="0" borderId="1" xfId="0" applyFont="1" applyBorder="1"/>
    <xf numFmtId="0" fontId="11" fillId="0" borderId="1" xfId="0" applyFont="1" applyBorder="1" applyAlignment="1">
      <alignment horizontal="center" vertical="center"/>
    </xf>
    <xf numFmtId="0" fontId="11" fillId="2" borderId="1" xfId="0" applyFont="1" applyFill="1" applyBorder="1"/>
    <xf numFmtId="4" fontId="80" fillId="2" borderId="1" xfId="0" applyNumberFormat="1" applyFont="1" applyFill="1" applyBorder="1" applyAlignment="1">
      <alignment horizontal="right" vertical="center"/>
    </xf>
    <xf numFmtId="0" fontId="81" fillId="0" borderId="3" xfId="0" applyFont="1" applyBorder="1" applyAlignment="1">
      <alignment horizontal="left" vertical="center" wrapText="1"/>
    </xf>
    <xf numFmtId="0" fontId="80"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81" fillId="0" borderId="3" xfId="0" applyFont="1" applyBorder="1" applyAlignment="1">
      <alignment horizontal="right" vertical="center"/>
    </xf>
    <xf numFmtId="44" fontId="81" fillId="0" borderId="1" xfId="0" applyNumberFormat="1" applyFont="1" applyBorder="1" applyAlignment="1">
      <alignment vertical="center"/>
    </xf>
    <xf numFmtId="0" fontId="80" fillId="24" borderId="1" xfId="0" applyFont="1" applyFill="1" applyBorder="1" applyAlignment="1">
      <alignment horizontal="center" vertical="center" wrapText="1"/>
    </xf>
    <xf numFmtId="43" fontId="80" fillId="24" borderId="1" xfId="2" applyFont="1" applyFill="1" applyBorder="1" applyAlignment="1">
      <alignment horizontal="right" vertical="center" wrapText="1"/>
    </xf>
    <xf numFmtId="0" fontId="21" fillId="24" borderId="1" xfId="0" applyFont="1" applyFill="1" applyBorder="1" applyAlignment="1">
      <alignment horizontal="center" vertical="center" wrapText="1"/>
    </xf>
    <xf numFmtId="4" fontId="80" fillId="24" borderId="1" xfId="0" applyNumberFormat="1" applyFont="1" applyFill="1" applyBorder="1" applyAlignment="1">
      <alignment horizontal="right" vertical="center" wrapText="1"/>
    </xf>
    <xf numFmtId="0" fontId="26" fillId="0" borderId="60" xfId="0" applyFont="1" applyBorder="1" applyAlignment="1">
      <alignment horizontal="center" vertical="center" wrapText="1"/>
    </xf>
    <xf numFmtId="0" fontId="26" fillId="0" borderId="67" xfId="0" applyFont="1" applyBorder="1" applyAlignment="1">
      <alignment horizontal="center" vertical="center" wrapText="1"/>
    </xf>
    <xf numFmtId="0" fontId="23" fillId="2" borderId="60" xfId="0" applyFont="1" applyFill="1" applyBorder="1" applyAlignment="1">
      <alignment horizontal="left" vertical="center" wrapText="1"/>
    </xf>
    <xf numFmtId="44" fontId="81" fillId="2" borderId="1" xfId="9" applyFont="1" applyFill="1" applyBorder="1" applyAlignment="1">
      <alignment horizontal="left" vertical="center" wrapText="1"/>
    </xf>
    <xf numFmtId="0" fontId="77" fillId="0" borderId="0" xfId="0" applyFont="1" applyAlignment="1">
      <alignment horizontal="center" wrapText="1"/>
    </xf>
    <xf numFmtId="0" fontId="77" fillId="0" borderId="0" xfId="0" applyFont="1" applyAlignment="1">
      <alignment horizontal="center"/>
    </xf>
    <xf numFmtId="0" fontId="29" fillId="0" borderId="0" xfId="0" applyFont="1" applyAlignment="1">
      <alignment horizontal="center"/>
    </xf>
    <xf numFmtId="4" fontId="43" fillId="2" borderId="1" xfId="0" quotePrefix="1" applyNumberFormat="1" applyFont="1" applyFill="1" applyBorder="1" applyAlignment="1">
      <alignment horizontal="center" vertical="center"/>
    </xf>
    <xf numFmtId="0" fontId="43" fillId="0" borderId="1" xfId="0" applyFont="1" applyBorder="1" applyAlignment="1">
      <alignment horizontal="left" vertical="center"/>
    </xf>
    <xf numFmtId="0" fontId="43" fillId="0" borderId="60" xfId="0" applyFont="1" applyBorder="1" applyAlignment="1">
      <alignment horizontal="left"/>
    </xf>
    <xf numFmtId="0" fontId="63" fillId="24" borderId="1" xfId="0" applyFont="1" applyFill="1" applyBorder="1" applyAlignment="1">
      <alignment horizontal="center" vertical="center" wrapText="1"/>
    </xf>
    <xf numFmtId="43" fontId="63" fillId="24" borderId="1" xfId="0" applyNumberFormat="1" applyFont="1" applyFill="1" applyBorder="1" applyAlignment="1">
      <alignment horizontal="left" vertical="center" wrapText="1"/>
    </xf>
    <xf numFmtId="4" fontId="63" fillId="24" borderId="1" xfId="0" applyNumberFormat="1" applyFont="1" applyFill="1" applyBorder="1" applyAlignment="1">
      <alignment horizontal="center" vertical="center" wrapText="1"/>
    </xf>
    <xf numFmtId="0" fontId="147" fillId="0" borderId="0" xfId="0" applyFont="1" applyAlignment="1">
      <alignment wrapText="1"/>
    </xf>
    <xf numFmtId="0" fontId="147" fillId="0" borderId="0" xfId="0" applyFont="1"/>
    <xf numFmtId="0" fontId="148" fillId="0" borderId="0" xfId="0" applyFont="1"/>
    <xf numFmtId="0" fontId="143" fillId="0" borderId="0" xfId="0" applyFont="1" applyAlignment="1">
      <alignment wrapText="1"/>
    </xf>
    <xf numFmtId="0" fontId="149" fillId="0" borderId="0" xfId="0" applyFont="1"/>
    <xf numFmtId="0" fontId="63" fillId="0" borderId="1" xfId="0" applyFont="1" applyBorder="1" applyAlignment="1">
      <alignment horizontal="center" vertical="center"/>
    </xf>
    <xf numFmtId="0" fontId="43" fillId="6" borderId="58" xfId="0" applyFont="1" applyFill="1" applyBorder="1" applyAlignment="1">
      <alignment horizontal="center" vertical="center"/>
    </xf>
    <xf numFmtId="43" fontId="59" fillId="2" borderId="1" xfId="3" applyFont="1" applyFill="1" applyBorder="1" applyAlignment="1">
      <alignment horizontal="center" vertical="center"/>
    </xf>
    <xf numFmtId="43" fontId="43" fillId="2" borderId="1" xfId="3" applyFont="1" applyFill="1" applyBorder="1" applyAlignment="1">
      <alignment horizontal="center" vertical="center"/>
    </xf>
    <xf numFmtId="43" fontId="42" fillId="2" borderId="1" xfId="3" applyFont="1" applyFill="1" applyBorder="1" applyAlignment="1">
      <alignment horizontal="center" vertical="center"/>
    </xf>
    <xf numFmtId="43" fontId="43" fillId="2" borderId="3" xfId="3" applyFont="1" applyFill="1" applyBorder="1" applyAlignment="1">
      <alignment horizontal="center" vertical="center"/>
    </xf>
    <xf numFmtId="43" fontId="59" fillId="2" borderId="58" xfId="3" applyFont="1" applyFill="1" applyBorder="1" applyAlignment="1">
      <alignment horizontal="center" vertical="center"/>
    </xf>
    <xf numFmtId="43" fontId="43" fillId="2" borderId="58" xfId="3" applyFont="1" applyFill="1" applyBorder="1" applyAlignment="1">
      <alignment horizontal="center" vertical="center"/>
    </xf>
    <xf numFmtId="0" fontId="63" fillId="0" borderId="1" xfId="0" applyFont="1" applyBorder="1" applyAlignment="1">
      <alignment horizontal="center" vertical="center" wrapText="1"/>
    </xf>
    <xf numFmtId="172" fontId="43" fillId="2" borderId="1" xfId="0" applyNumberFormat="1" applyFont="1" applyFill="1" applyBorder="1" applyAlignment="1">
      <alignment horizontal="left" vertical="center"/>
    </xf>
    <xf numFmtId="43" fontId="43" fillId="0" borderId="1" xfId="3" applyFont="1" applyBorder="1" applyAlignment="1">
      <alignment horizontal="right" vertical="center"/>
    </xf>
    <xf numFmtId="44" fontId="94" fillId="0" borderId="0" xfId="9" applyFont="1"/>
    <xf numFmtId="0" fontId="43" fillId="0" borderId="57" xfId="0" applyFont="1" applyBorder="1" applyAlignment="1">
      <alignment horizontal="center" vertical="center"/>
    </xf>
    <xf numFmtId="0" fontId="43" fillId="6" borderId="57" xfId="0" applyFont="1" applyFill="1" applyBorder="1" applyAlignment="1">
      <alignment horizontal="center" vertical="center"/>
    </xf>
    <xf numFmtId="43" fontId="43" fillId="2" borderId="57" xfId="2" applyFont="1" applyFill="1" applyBorder="1" applyAlignment="1">
      <alignment horizontal="center" vertical="center"/>
    </xf>
    <xf numFmtId="172" fontId="43" fillId="2" borderId="57" xfId="0" applyNumberFormat="1" applyFont="1" applyFill="1" applyBorder="1" applyAlignment="1">
      <alignment horizontal="left" vertical="center"/>
    </xf>
    <xf numFmtId="43" fontId="43" fillId="0" borderId="57" xfId="3" applyFont="1" applyBorder="1" applyAlignment="1">
      <alignment horizontal="right" vertical="center"/>
    </xf>
    <xf numFmtId="0" fontId="0" fillId="0" borderId="58" xfId="0" applyBorder="1"/>
    <xf numFmtId="43" fontId="30" fillId="0" borderId="58" xfId="2" applyFont="1" applyBorder="1"/>
    <xf numFmtId="43" fontId="43" fillId="2" borderId="60" xfId="3" applyFont="1" applyFill="1" applyBorder="1" applyAlignment="1">
      <alignment horizontal="center" vertical="center"/>
    </xf>
    <xf numFmtId="43" fontId="43" fillId="2" borderId="67" xfId="3" applyFont="1" applyFill="1" applyBorder="1" applyAlignment="1">
      <alignment horizontal="center" vertical="center"/>
    </xf>
    <xf numFmtId="43" fontId="43" fillId="2" borderId="60" xfId="3" applyFont="1" applyFill="1" applyBorder="1" applyAlignment="1">
      <alignment horizontal="center" vertical="center" wrapText="1"/>
    </xf>
    <xf numFmtId="0" fontId="43" fillId="0" borderId="67" xfId="0" applyFont="1" applyBorder="1"/>
    <xf numFmtId="44" fontId="63" fillId="24" borderId="1" xfId="9" applyFont="1" applyFill="1" applyBorder="1" applyAlignment="1">
      <alignment horizontal="left" vertical="center" wrapText="1"/>
    </xf>
    <xf numFmtId="0" fontId="150" fillId="0" borderId="0" xfId="0" applyFont="1"/>
    <xf numFmtId="0" fontId="91" fillId="0" borderId="0" xfId="0" applyFont="1" applyAlignment="1">
      <alignment wrapText="1"/>
    </xf>
    <xf numFmtId="0" fontId="151" fillId="0" borderId="0" xfId="0" applyFont="1"/>
    <xf numFmtId="0" fontId="43" fillId="0" borderId="60" xfId="0" applyFont="1" applyBorder="1" applyAlignment="1">
      <alignment horizontal="center" vertical="center"/>
    </xf>
    <xf numFmtId="3" fontId="43" fillId="2" borderId="1" xfId="0" applyNumberFormat="1" applyFont="1" applyFill="1" applyBorder="1" applyAlignment="1">
      <alignment horizontal="center" vertical="center"/>
    </xf>
    <xf numFmtId="0" fontId="43" fillId="0" borderId="1" xfId="0" applyFont="1" applyBorder="1" applyAlignment="1">
      <alignment horizontal="center"/>
    </xf>
    <xf numFmtId="0" fontId="49" fillId="2" borderId="1" xfId="0" applyFont="1" applyFill="1" applyBorder="1"/>
    <xf numFmtId="0" fontId="43" fillId="0" borderId="60" xfId="0" applyFont="1" applyBorder="1" applyAlignment="1">
      <alignment horizontal="center"/>
    </xf>
    <xf numFmtId="0" fontId="49" fillId="0" borderId="60" xfId="0" applyFont="1" applyBorder="1" applyAlignment="1">
      <alignment horizontal="center" vertical="center"/>
    </xf>
    <xf numFmtId="0" fontId="49" fillId="0" borderId="9" xfId="0" applyFont="1" applyBorder="1" applyAlignment="1">
      <alignment vertical="center" wrapText="1"/>
    </xf>
    <xf numFmtId="0" fontId="49" fillId="2" borderId="60" xfId="0" applyFont="1" applyFill="1" applyBorder="1" applyAlignment="1">
      <alignment horizontal="center" vertical="center"/>
    </xf>
    <xf numFmtId="3" fontId="49" fillId="0" borderId="1" xfId="0" applyNumberFormat="1" applyFont="1" applyBorder="1" applyAlignment="1">
      <alignment horizontal="left" vertical="center" wrapText="1"/>
    </xf>
    <xf numFmtId="0" fontId="42" fillId="0" borderId="1" xfId="0" applyFont="1" applyBorder="1"/>
    <xf numFmtId="43" fontId="59" fillId="0" borderId="60" xfId="2" applyFont="1" applyBorder="1"/>
    <xf numFmtId="0" fontId="78" fillId="24" borderId="1" xfId="0" applyFont="1" applyFill="1" applyBorder="1" applyAlignment="1">
      <alignment horizontal="left" vertical="center" wrapText="1"/>
    </xf>
    <xf numFmtId="1" fontId="78" fillId="24" borderId="1" xfId="0" applyNumberFormat="1" applyFont="1" applyFill="1" applyBorder="1" applyAlignment="1">
      <alignment horizontal="left" vertical="center" wrapText="1"/>
    </xf>
    <xf numFmtId="0" fontId="152" fillId="2" borderId="1" xfId="0" applyFont="1" applyFill="1" applyBorder="1" applyAlignment="1">
      <alignment vertical="center" wrapText="1"/>
    </xf>
    <xf numFmtId="0" fontId="153" fillId="0" borderId="1" xfId="0" applyFont="1" applyBorder="1" applyAlignment="1">
      <alignment horizontal="center" vertical="center"/>
    </xf>
    <xf numFmtId="0" fontId="154" fillId="2" borderId="1" xfId="0" applyFont="1" applyFill="1" applyBorder="1" applyAlignment="1">
      <alignment horizontal="center" vertical="center" wrapText="1"/>
    </xf>
    <xf numFmtId="0" fontId="109" fillId="0" borderId="1" xfId="0" applyFont="1" applyBorder="1" applyAlignment="1">
      <alignment horizontal="center" vertical="center"/>
    </xf>
    <xf numFmtId="0" fontId="79" fillId="0" borderId="1" xfId="0" applyFont="1" applyBorder="1" applyAlignment="1">
      <alignment horizontal="center" vertical="center"/>
    </xf>
    <xf numFmtId="0" fontId="154" fillId="6" borderId="1" xfId="0" applyFont="1" applyFill="1" applyBorder="1" applyAlignment="1">
      <alignment horizontal="center" vertical="center" wrapText="1"/>
    </xf>
    <xf numFmtId="3" fontId="153" fillId="2" borderId="1" xfId="0" applyNumberFormat="1" applyFont="1" applyFill="1" applyBorder="1" applyAlignment="1">
      <alignment horizontal="center" vertical="center"/>
    </xf>
    <xf numFmtId="0" fontId="153" fillId="2" borderId="1" xfId="0" applyFont="1" applyFill="1" applyBorder="1" applyAlignment="1">
      <alignment horizontal="center" vertical="center"/>
    </xf>
    <xf numFmtId="2" fontId="155" fillId="2" borderId="1" xfId="0" applyNumberFormat="1" applyFont="1" applyFill="1" applyBorder="1" applyAlignment="1">
      <alignment vertical="center" wrapText="1"/>
    </xf>
    <xf numFmtId="4" fontId="79" fillId="2" borderId="1" xfId="0" applyNumberFormat="1" applyFont="1" applyFill="1" applyBorder="1" applyAlignment="1">
      <alignment horizontal="center" vertical="center"/>
    </xf>
    <xf numFmtId="0" fontId="153" fillId="6" borderId="1" xfId="0" applyFont="1" applyFill="1" applyBorder="1" applyAlignment="1">
      <alignment horizontal="center" vertical="center"/>
    </xf>
    <xf numFmtId="0" fontId="79" fillId="2" borderId="1" xfId="0" applyFont="1" applyFill="1" applyBorder="1" applyAlignment="1">
      <alignment horizontal="center" vertical="center"/>
    </xf>
    <xf numFmtId="0" fontId="79" fillId="6" borderId="1" xfId="0" applyFont="1" applyFill="1" applyBorder="1" applyAlignment="1">
      <alignment horizontal="center" vertical="center"/>
    </xf>
    <xf numFmtId="0" fontId="109" fillId="2" borderId="1" xfId="0" applyFont="1" applyFill="1" applyBorder="1"/>
    <xf numFmtId="0" fontId="119" fillId="2" borderId="1" xfId="0" applyFont="1" applyFill="1" applyBorder="1" applyAlignment="1">
      <alignment vertical="center" wrapText="1"/>
    </xf>
    <xf numFmtId="0" fontId="153" fillId="0" borderId="1" xfId="0" applyFont="1" applyBorder="1" applyAlignment="1">
      <alignment horizontal="center"/>
    </xf>
    <xf numFmtId="3" fontId="153" fillId="6" borderId="1" xfId="0" applyNumberFormat="1" applyFont="1" applyFill="1" applyBorder="1" applyAlignment="1">
      <alignment horizontal="center" vertical="center"/>
    </xf>
    <xf numFmtId="0" fontId="79" fillId="2" borderId="1" xfId="0" applyFont="1" applyFill="1" applyBorder="1"/>
    <xf numFmtId="0" fontId="109" fillId="0" borderId="1" xfId="0" applyFont="1" applyBorder="1"/>
    <xf numFmtId="0" fontId="153" fillId="0" borderId="1" xfId="0" applyFont="1" applyBorder="1"/>
    <xf numFmtId="0" fontId="78" fillId="0" borderId="1" xfId="0" applyFont="1" applyBorder="1" applyAlignment="1">
      <alignment horizontal="center" vertical="center"/>
    </xf>
    <xf numFmtId="0" fontId="109" fillId="2" borderId="1" xfId="0" applyFont="1" applyFill="1" applyBorder="1" applyAlignment="1">
      <alignment horizontal="center" vertical="center"/>
    </xf>
    <xf numFmtId="0" fontId="88" fillId="0" borderId="1" xfId="0" applyFont="1" applyBorder="1"/>
    <xf numFmtId="0" fontId="88" fillId="0" borderId="3" xfId="0" applyFont="1" applyBorder="1"/>
    <xf numFmtId="43" fontId="3" fillId="24" borderId="7" xfId="2" applyFont="1" applyFill="1" applyBorder="1"/>
    <xf numFmtId="0" fontId="30" fillId="24" borderId="1" xfId="0" applyFont="1" applyFill="1" applyBorder="1" applyAlignment="1">
      <alignment horizontal="left" vertical="center" wrapText="1"/>
    </xf>
    <xf numFmtId="43" fontId="21" fillId="24" borderId="1" xfId="0" applyNumberFormat="1" applyFont="1" applyFill="1" applyBorder="1" applyAlignment="1">
      <alignment horizontal="center" vertical="center" wrapText="1"/>
    </xf>
    <xf numFmtId="0" fontId="63" fillId="0" borderId="5" xfId="0" applyFont="1" applyBorder="1" applyAlignment="1">
      <alignment vertical="center" wrapText="1"/>
    </xf>
    <xf numFmtId="0" fontId="49" fillId="0" borderId="5" xfId="0" applyFont="1" applyBorder="1" applyAlignment="1">
      <alignment vertical="center" wrapText="1"/>
    </xf>
    <xf numFmtId="3" fontId="49" fillId="0" borderId="5" xfId="0" applyNumberFormat="1" applyFont="1" applyBorder="1" applyAlignment="1">
      <alignment horizontal="left" vertical="center" wrapText="1"/>
    </xf>
    <xf numFmtId="3" fontId="49" fillId="14" borderId="5" xfId="0" applyNumberFormat="1" applyFont="1" applyFill="1" applyBorder="1" applyAlignment="1">
      <alignment horizontal="center" vertical="center"/>
    </xf>
    <xf numFmtId="0" fontId="49" fillId="14" borderId="5" xfId="0" applyFont="1" applyFill="1" applyBorder="1" applyAlignment="1">
      <alignment horizontal="center" vertical="center"/>
    </xf>
    <xf numFmtId="43" fontId="49" fillId="2" borderId="17" xfId="3" applyFont="1" applyFill="1" applyBorder="1" applyAlignment="1">
      <alignment horizontal="center" vertical="center"/>
    </xf>
    <xf numFmtId="0" fontId="49" fillId="0" borderId="16" xfId="0" applyFont="1" applyBorder="1" applyAlignment="1">
      <alignment horizontal="center" vertical="center"/>
    </xf>
    <xf numFmtId="3" fontId="49" fillId="2" borderId="1" xfId="0" applyNumberFormat="1" applyFont="1" applyFill="1" applyBorder="1" applyAlignment="1">
      <alignment horizontal="center" vertical="center"/>
    </xf>
    <xf numFmtId="3" fontId="49" fillId="14" borderId="1" xfId="0" applyNumberFormat="1" applyFont="1" applyFill="1" applyBorder="1" applyAlignment="1">
      <alignment horizontal="center" vertical="center"/>
    </xf>
    <xf numFmtId="43" fontId="49" fillId="2" borderId="4" xfId="3" applyFont="1" applyFill="1" applyBorder="1" applyAlignment="1">
      <alignment horizontal="center" vertical="center"/>
    </xf>
    <xf numFmtId="0" fontId="49" fillId="14" borderId="1" xfId="0" applyFont="1" applyFill="1" applyBorder="1" applyAlignment="1">
      <alignment horizontal="center" vertical="center"/>
    </xf>
    <xf numFmtId="3" fontId="49" fillId="0" borderId="1" xfId="0" applyNumberFormat="1" applyFont="1" applyBorder="1" applyAlignment="1">
      <alignment horizontal="center" vertical="center"/>
    </xf>
    <xf numFmtId="3" fontId="107" fillId="0" borderId="1" xfId="0" applyNumberFormat="1" applyFont="1" applyBorder="1" applyAlignment="1">
      <alignment horizontal="left" vertical="center" wrapText="1"/>
    </xf>
    <xf numFmtId="0" fontId="49" fillId="0" borderId="3" xfId="0" applyFont="1" applyBorder="1" applyAlignment="1">
      <alignment vertical="center" wrapText="1"/>
    </xf>
    <xf numFmtId="0" fontId="49" fillId="14" borderId="1" xfId="0" applyFont="1" applyFill="1" applyBorder="1" applyAlignment="1">
      <alignment vertical="center"/>
    </xf>
    <xf numFmtId="0" fontId="49" fillId="0" borderId="1" xfId="0" applyFont="1" applyBorder="1" applyAlignment="1">
      <alignment vertical="center"/>
    </xf>
    <xf numFmtId="43" fontId="64" fillId="0" borderId="4" xfId="0" applyNumberFormat="1" applyFont="1" applyBorder="1" applyAlignment="1">
      <alignment horizontal="center" vertical="center"/>
    </xf>
    <xf numFmtId="43" fontId="64" fillId="0" borderId="3" xfId="0" applyNumberFormat="1" applyFont="1" applyBorder="1" applyAlignment="1">
      <alignment horizontal="center" vertical="center"/>
    </xf>
    <xf numFmtId="0" fontId="64" fillId="0" borderId="3" xfId="0" applyFont="1" applyBorder="1" applyAlignment="1">
      <alignment vertical="center" wrapText="1"/>
    </xf>
    <xf numFmtId="0" fontId="64" fillId="0" borderId="3" xfId="0" applyFont="1" applyBorder="1" applyAlignment="1">
      <alignment horizontal="left" vertical="center"/>
    </xf>
    <xf numFmtId="0" fontId="49" fillId="0" borderId="3" xfId="0" applyFont="1" applyBorder="1"/>
    <xf numFmtId="0" fontId="49" fillId="0" borderId="3" xfId="0" applyFont="1" applyBorder="1" applyAlignment="1">
      <alignment horizontal="left" vertical="center"/>
    </xf>
    <xf numFmtId="0" fontId="49" fillId="14" borderId="3" xfId="0" applyFont="1" applyFill="1" applyBorder="1" applyAlignment="1">
      <alignment horizontal="center" vertical="center"/>
    </xf>
    <xf numFmtId="0" fontId="49" fillId="2" borderId="3" xfId="0" applyFont="1" applyFill="1" applyBorder="1"/>
    <xf numFmtId="43" fontId="49" fillId="2" borderId="4" xfId="0" applyNumberFormat="1" applyFont="1" applyFill="1" applyBorder="1" applyAlignment="1">
      <alignment horizontal="center" vertical="center"/>
    </xf>
    <xf numFmtId="0" fontId="63" fillId="24" borderId="5" xfId="0" applyFont="1" applyFill="1" applyBorder="1" applyAlignment="1">
      <alignment horizontal="left" vertical="center" wrapText="1"/>
    </xf>
    <xf numFmtId="0" fontId="64" fillId="24" borderId="5" xfId="0" applyFont="1" applyFill="1" applyBorder="1" applyAlignment="1">
      <alignment horizontal="left" vertical="center" wrapText="1"/>
    </xf>
    <xf numFmtId="43" fontId="64" fillId="24" borderId="39" xfId="2" applyFont="1" applyFill="1" applyBorder="1" applyAlignment="1">
      <alignment horizontal="left" vertical="center" wrapText="1"/>
    </xf>
    <xf numFmtId="0" fontId="64" fillId="24" borderId="30" xfId="0" applyFont="1" applyFill="1" applyBorder="1" applyAlignment="1">
      <alignment horizontal="left" vertical="center" wrapText="1"/>
    </xf>
    <xf numFmtId="0" fontId="64" fillId="24" borderId="31" xfId="0" applyFont="1" applyFill="1" applyBorder="1" applyAlignment="1">
      <alignment horizontal="center" vertical="center" wrapText="1"/>
    </xf>
    <xf numFmtId="0" fontId="49" fillId="0" borderId="5" xfId="0" applyFont="1" applyBorder="1" applyAlignment="1">
      <alignment horizontal="left" vertical="center" wrapText="1"/>
    </xf>
    <xf numFmtId="3" fontId="49" fillId="0" borderId="5" xfId="0" applyNumberFormat="1" applyFont="1" applyBorder="1" applyAlignment="1">
      <alignment horizontal="center" vertical="center"/>
    </xf>
    <xf numFmtId="0" fontId="49" fillId="0" borderId="5" xfId="0" applyFont="1" applyBorder="1" applyAlignment="1">
      <alignment horizontal="center" vertical="center"/>
    </xf>
    <xf numFmtId="0" fontId="49" fillId="2" borderId="60" xfId="0" applyFont="1" applyFill="1" applyBorder="1" applyAlignment="1">
      <alignment horizontal="center" wrapText="1"/>
    </xf>
    <xf numFmtId="0" fontId="49" fillId="2" borderId="60" xfId="0" applyFont="1" applyFill="1" applyBorder="1" applyAlignment="1">
      <alignment horizontal="center"/>
    </xf>
    <xf numFmtId="44" fontId="30" fillId="14" borderId="1" xfId="9" applyFont="1" applyFill="1" applyBorder="1"/>
    <xf numFmtId="0" fontId="107" fillId="0" borderId="58" xfId="0" applyFont="1" applyBorder="1" applyAlignment="1">
      <alignment vertical="center" wrapText="1"/>
    </xf>
    <xf numFmtId="0" fontId="49" fillId="6" borderId="57" xfId="0" applyFont="1" applyFill="1" applyBorder="1" applyAlignment="1">
      <alignment horizontal="center" vertical="center"/>
    </xf>
    <xf numFmtId="0" fontId="107" fillId="0" borderId="57" xfId="0" applyFont="1" applyBorder="1" applyAlignment="1">
      <alignment vertical="center" wrapText="1"/>
    </xf>
    <xf numFmtId="0" fontId="43" fillId="0" borderId="57" xfId="0" applyFont="1" applyBorder="1" applyAlignment="1">
      <alignment vertical="center" wrapText="1"/>
    </xf>
    <xf numFmtId="43" fontId="49" fillId="2" borderId="67" xfId="3" applyFont="1" applyFill="1" applyBorder="1" applyAlignment="1">
      <alignment horizontal="center" vertical="center" wrapText="1"/>
    </xf>
    <xf numFmtId="43" fontId="49" fillId="2" borderId="57" xfId="3" applyFont="1" applyFill="1" applyBorder="1" applyAlignment="1">
      <alignment horizontal="center" vertical="center" wrapText="1"/>
    </xf>
    <xf numFmtId="0" fontId="43" fillId="0" borderId="67" xfId="0" applyFont="1" applyBorder="1" applyAlignment="1">
      <alignment vertical="center" wrapText="1"/>
    </xf>
    <xf numFmtId="43" fontId="0" fillId="0" borderId="58" xfId="2" applyFont="1" applyBorder="1"/>
    <xf numFmtId="0" fontId="0" fillId="14" borderId="58" xfId="0" applyFill="1" applyBorder="1"/>
    <xf numFmtId="0" fontId="0" fillId="0" borderId="60" xfId="0" applyBorder="1"/>
    <xf numFmtId="0" fontId="64" fillId="24" borderId="58" xfId="0" applyFont="1" applyFill="1" applyBorder="1" applyAlignment="1">
      <alignment horizontal="left" vertical="center" wrapText="1"/>
    </xf>
    <xf numFmtId="44" fontId="64" fillId="24" borderId="58" xfId="9" applyFont="1" applyFill="1" applyBorder="1" applyAlignment="1">
      <alignment horizontal="left" vertical="center" wrapText="1"/>
    </xf>
    <xf numFmtId="43" fontId="63" fillId="24" borderId="58" xfId="0" applyNumberFormat="1" applyFont="1" applyFill="1" applyBorder="1" applyAlignment="1">
      <alignment horizontal="left" vertical="center" wrapText="1"/>
    </xf>
    <xf numFmtId="0" fontId="43" fillId="0" borderId="58" xfId="0" quotePrefix="1" applyFont="1" applyBorder="1" applyAlignment="1">
      <alignment vertical="center" wrapText="1"/>
    </xf>
    <xf numFmtId="0" fontId="63" fillId="14" borderId="7" xfId="0" applyFont="1" applyFill="1" applyBorder="1" applyAlignment="1">
      <alignment horizontal="center" vertical="center"/>
    </xf>
    <xf numFmtId="49" fontId="139" fillId="2" borderId="0" xfId="5" applyNumberFormat="1" applyFont="1" applyFill="1" applyAlignment="1">
      <alignment vertical="center" wrapText="1"/>
    </xf>
    <xf numFmtId="44" fontId="65" fillId="34" borderId="7" xfId="9" applyFont="1" applyFill="1" applyBorder="1" applyAlignment="1">
      <alignment vertical="center" wrapText="1"/>
    </xf>
    <xf numFmtId="44" fontId="65" fillId="34" borderId="30" xfId="9" applyFont="1" applyFill="1" applyBorder="1" applyAlignment="1">
      <alignment vertical="center" wrapText="1"/>
    </xf>
    <xf numFmtId="49" fontId="139" fillId="2" borderId="32" xfId="5" applyNumberFormat="1" applyFont="1" applyFill="1" applyBorder="1" applyAlignment="1">
      <alignment vertical="center" wrapText="1"/>
    </xf>
    <xf numFmtId="44" fontId="63" fillId="14" borderId="7" xfId="9" applyFont="1" applyFill="1" applyBorder="1" applyAlignment="1">
      <alignment horizontal="center" vertical="center"/>
    </xf>
    <xf numFmtId="49" fontId="139" fillId="2" borderId="11" xfId="5" applyNumberFormat="1" applyFont="1" applyFill="1" applyBorder="1" applyAlignment="1">
      <alignment vertical="center" wrapText="1"/>
    </xf>
    <xf numFmtId="49" fontId="139" fillId="2" borderId="32" xfId="5" applyNumberFormat="1" applyFont="1" applyFill="1" applyBorder="1" applyAlignment="1">
      <alignment wrapText="1"/>
    </xf>
    <xf numFmtId="44" fontId="123" fillId="21" borderId="11" xfId="9" applyFont="1" applyFill="1" applyBorder="1" applyAlignment="1">
      <alignment vertical="center" wrapText="1"/>
    </xf>
    <xf numFmtId="44" fontId="123" fillId="21" borderId="0" xfId="9" applyFont="1" applyFill="1" applyBorder="1" applyAlignment="1">
      <alignment vertical="center" wrapText="1"/>
    </xf>
    <xf numFmtId="44" fontId="123" fillId="21" borderId="32" xfId="9" applyFont="1" applyFill="1" applyBorder="1" applyAlignment="1">
      <alignment vertical="center" wrapText="1"/>
    </xf>
    <xf numFmtId="44" fontId="65" fillId="34" borderId="77" xfId="9" applyFont="1" applyFill="1" applyBorder="1" applyAlignment="1">
      <alignment vertical="center" wrapText="1"/>
    </xf>
    <xf numFmtId="0" fontId="0" fillId="2" borderId="37" xfId="0" applyFill="1" applyBorder="1"/>
    <xf numFmtId="43" fontId="0" fillId="2" borderId="0" xfId="2" applyFont="1" applyFill="1" applyBorder="1"/>
    <xf numFmtId="179" fontId="0" fillId="2" borderId="0" xfId="0" applyNumberFormat="1" applyFill="1"/>
    <xf numFmtId="44" fontId="65" fillId="34" borderId="95" xfId="9" applyFont="1" applyFill="1" applyBorder="1" applyAlignment="1">
      <alignment vertical="center" wrapText="1"/>
    </xf>
    <xf numFmtId="44" fontId="65" fillId="14" borderId="78" xfId="9" applyFont="1" applyFill="1" applyBorder="1" applyAlignment="1">
      <alignment vertical="center" wrapText="1"/>
    </xf>
    <xf numFmtId="0" fontId="159" fillId="2" borderId="77" xfId="0" applyFont="1" applyFill="1" applyBorder="1" applyAlignment="1">
      <alignment horizontal="center" vertical="center"/>
    </xf>
    <xf numFmtId="0" fontId="156" fillId="0" borderId="0" xfId="0" applyFont="1" applyAlignment="1">
      <alignment vertical="top" wrapText="1"/>
    </xf>
    <xf numFmtId="49" fontId="158" fillId="34" borderId="77" xfId="5" applyNumberFormat="1" applyFont="1" applyFill="1" applyBorder="1" applyAlignment="1">
      <alignment wrapText="1"/>
    </xf>
    <xf numFmtId="44" fontId="63" fillId="2" borderId="32" xfId="9" applyFont="1" applyFill="1" applyBorder="1" applyAlignment="1">
      <alignment vertical="center" wrapText="1"/>
    </xf>
    <xf numFmtId="44" fontId="63" fillId="2" borderId="11" xfId="9" applyFont="1" applyFill="1" applyBorder="1" applyAlignment="1">
      <alignment vertical="center" wrapText="1"/>
    </xf>
    <xf numFmtId="44" fontId="63" fillId="2" borderId="0" xfId="9" applyFont="1" applyFill="1" applyBorder="1" applyAlignment="1">
      <alignment vertical="center" wrapText="1"/>
    </xf>
    <xf numFmtId="44" fontId="63" fillId="2" borderId="0" xfId="9" applyFont="1" applyFill="1" applyBorder="1" applyAlignment="1">
      <alignment horizontal="center" vertical="center" wrapText="1"/>
    </xf>
    <xf numFmtId="43" fontId="63" fillId="2" borderId="58" xfId="2" applyFont="1" applyFill="1" applyBorder="1" applyAlignment="1">
      <alignment horizontal="center" vertical="center"/>
    </xf>
    <xf numFmtId="43" fontId="162" fillId="0" borderId="58" xfId="2" applyFont="1" applyFill="1" applyBorder="1" applyAlignment="1">
      <alignment horizontal="right"/>
    </xf>
    <xf numFmtId="44" fontId="43" fillId="2" borderId="58" xfId="9" applyFont="1" applyFill="1" applyBorder="1" applyAlignment="1">
      <alignment horizontal="left" vertical="center" wrapText="1"/>
    </xf>
    <xf numFmtId="0" fontId="0" fillId="34" borderId="0" xfId="0" applyFill="1" applyAlignment="1">
      <alignment horizontal="center"/>
    </xf>
    <xf numFmtId="0" fontId="0" fillId="16" borderId="0" xfId="0" applyFill="1" applyAlignment="1">
      <alignment horizontal="center" vertical="top"/>
    </xf>
    <xf numFmtId="0" fontId="156" fillId="0" borderId="0" xfId="0" applyFont="1" applyAlignment="1">
      <alignment horizontal="center" vertical="top" wrapText="1"/>
    </xf>
    <xf numFmtId="0" fontId="0" fillId="0" borderId="0" xfId="0" applyAlignment="1">
      <alignment horizontal="center" vertical="top"/>
    </xf>
    <xf numFmtId="0" fontId="65" fillId="34" borderId="77" xfId="0" applyFont="1" applyFill="1" applyBorder="1" applyAlignment="1">
      <alignment horizontal="left" wrapText="1"/>
    </xf>
    <xf numFmtId="0" fontId="64" fillId="14" borderId="78" xfId="0" applyFont="1" applyFill="1" applyBorder="1" applyAlignment="1">
      <alignment horizontal="left" vertical="center" wrapText="1"/>
    </xf>
    <xf numFmtId="0" fontId="159" fillId="2" borderId="120" xfId="0" applyFont="1" applyFill="1" applyBorder="1" applyAlignment="1">
      <alignment horizontal="center" vertical="center"/>
    </xf>
    <xf numFmtId="0" fontId="159" fillId="2" borderId="121" xfId="0" applyFont="1" applyFill="1" applyBorder="1" applyAlignment="1">
      <alignment horizontal="center" vertical="center"/>
    </xf>
    <xf numFmtId="44" fontId="63" fillId="2" borderId="0" xfId="9" applyFont="1" applyFill="1" applyBorder="1" applyAlignment="1">
      <alignment horizontal="center" vertical="center" wrapText="1"/>
    </xf>
    <xf numFmtId="44" fontId="63" fillId="2" borderId="32" xfId="9" applyFont="1" applyFill="1" applyBorder="1" applyAlignment="1">
      <alignment horizontal="center" vertical="center" wrapText="1"/>
    </xf>
    <xf numFmtId="49" fontId="138" fillId="2" borderId="0" xfId="5" applyNumberFormat="1" applyFont="1" applyFill="1" applyAlignment="1">
      <alignment horizontal="left" vertical="center" wrapText="1"/>
    </xf>
    <xf numFmtId="0" fontId="63" fillId="14" borderId="10" xfId="0" applyFont="1" applyFill="1" applyBorder="1" applyAlignment="1">
      <alignment horizontal="center" vertical="center" wrapText="1"/>
    </xf>
    <xf numFmtId="0" fontId="63" fillId="14" borderId="12" xfId="0" applyFont="1" applyFill="1" applyBorder="1" applyAlignment="1">
      <alignment horizontal="center" vertical="center" wrapText="1"/>
    </xf>
    <xf numFmtId="0" fontId="63" fillId="2" borderId="0" xfId="0" applyFont="1" applyFill="1" applyAlignment="1">
      <alignment horizontal="left" vertical="center" wrapText="1"/>
    </xf>
    <xf numFmtId="0" fontId="63" fillId="2" borderId="32" xfId="0" applyFont="1" applyFill="1" applyBorder="1" applyAlignment="1">
      <alignment horizontal="left" vertical="center" wrapText="1"/>
    </xf>
    <xf numFmtId="0" fontId="63" fillId="2" borderId="11" xfId="0" applyFont="1" applyFill="1" applyBorder="1" applyAlignment="1">
      <alignment horizontal="left" vertical="center" wrapText="1"/>
    </xf>
    <xf numFmtId="0" fontId="65" fillId="34" borderId="31" xfId="0" applyFont="1" applyFill="1" applyBorder="1" applyAlignment="1">
      <alignment vertical="center" wrapText="1"/>
    </xf>
    <xf numFmtId="0" fontId="65" fillId="34" borderId="32" xfId="0" applyFont="1" applyFill="1" applyBorder="1" applyAlignment="1">
      <alignment vertical="center" wrapText="1"/>
    </xf>
    <xf numFmtId="0" fontId="65" fillId="34" borderId="39" xfId="0" applyFont="1" applyFill="1" applyBorder="1" applyAlignment="1">
      <alignment vertical="center" wrapText="1"/>
    </xf>
    <xf numFmtId="0" fontId="65" fillId="34" borderId="10" xfId="0" applyFont="1" applyFill="1" applyBorder="1" applyAlignment="1">
      <alignment horizontal="center" vertical="center" wrapText="1"/>
    </xf>
    <xf numFmtId="0" fontId="65" fillId="34" borderId="11" xfId="0" applyFont="1" applyFill="1" applyBorder="1" applyAlignment="1">
      <alignment horizontal="center" vertical="center" wrapText="1"/>
    </xf>
    <xf numFmtId="0" fontId="65" fillId="34" borderId="12" xfId="0" applyFont="1" applyFill="1" applyBorder="1" applyAlignment="1">
      <alignment horizontal="center" vertical="center" wrapText="1"/>
    </xf>
    <xf numFmtId="49" fontId="138" fillId="2" borderId="32" xfId="5" applyNumberFormat="1" applyFont="1" applyFill="1" applyBorder="1" applyAlignment="1">
      <alignment horizontal="left" vertical="center" wrapText="1"/>
    </xf>
    <xf numFmtId="0" fontId="160" fillId="2" borderId="77" xfId="0" applyFont="1" applyFill="1" applyBorder="1" applyAlignment="1">
      <alignment horizontal="center" vertical="center"/>
    </xf>
    <xf numFmtId="0" fontId="157" fillId="34" borderId="77" xfId="0" applyFont="1" applyFill="1" applyBorder="1" applyAlignment="1">
      <alignment horizontal="left" vertical="center" wrapText="1"/>
    </xf>
    <xf numFmtId="0" fontId="65" fillId="34" borderId="77" xfId="0" applyFont="1" applyFill="1" applyBorder="1" applyAlignment="1">
      <alignment horizontal="left" vertical="center"/>
    </xf>
    <xf numFmtId="0" fontId="65" fillId="34" borderId="95" xfId="0" applyFont="1" applyFill="1" applyBorder="1" applyAlignment="1">
      <alignment horizontal="left" vertical="center" wrapText="1"/>
    </xf>
    <xf numFmtId="0" fontId="63" fillId="2" borderId="37" xfId="0" applyFont="1" applyFill="1" applyBorder="1" applyAlignment="1">
      <alignment horizontal="left" vertical="center" wrapText="1"/>
    </xf>
    <xf numFmtId="0" fontId="63" fillId="0" borderId="32" xfId="0" applyFont="1" applyBorder="1" applyAlignment="1">
      <alignment horizontal="left" vertical="center" wrapText="1"/>
    </xf>
    <xf numFmtId="0" fontId="63" fillId="0" borderId="11" xfId="0" applyFont="1" applyBorder="1" applyAlignment="1">
      <alignment horizontal="left" vertical="center" wrapText="1"/>
    </xf>
    <xf numFmtId="0" fontId="63" fillId="0" borderId="0" xfId="0" applyFont="1" applyAlignment="1">
      <alignment horizontal="left" vertical="center" wrapText="1"/>
    </xf>
    <xf numFmtId="49" fontId="65" fillId="34" borderId="77" xfId="5" applyNumberFormat="1" applyFont="1" applyFill="1" applyBorder="1" applyAlignment="1">
      <alignment horizontal="right" vertical="center" wrapText="1"/>
    </xf>
    <xf numFmtId="0" fontId="65" fillId="34" borderId="31" xfId="0" applyFont="1" applyFill="1" applyBorder="1" applyAlignment="1">
      <alignment horizontal="center" vertical="center" wrapText="1"/>
    </xf>
    <xf numFmtId="0" fontId="65" fillId="34" borderId="32" xfId="0" applyFont="1" applyFill="1" applyBorder="1" applyAlignment="1">
      <alignment horizontal="center" vertical="center" wrapText="1"/>
    </xf>
    <xf numFmtId="0" fontId="65" fillId="34" borderId="39" xfId="0" applyFont="1" applyFill="1" applyBorder="1" applyAlignment="1">
      <alignment horizontal="center" vertical="center" wrapText="1"/>
    </xf>
    <xf numFmtId="0" fontId="63" fillId="2" borderId="0" xfId="0" applyFont="1" applyFill="1" applyAlignment="1">
      <alignment horizontal="center" vertical="center" wrapText="1"/>
    </xf>
    <xf numFmtId="0" fontId="63" fillId="2" borderId="32" xfId="0" applyFont="1" applyFill="1" applyBorder="1" applyAlignment="1">
      <alignment horizontal="center" vertical="center" wrapText="1"/>
    </xf>
    <xf numFmtId="0" fontId="63" fillId="2" borderId="11" xfId="0" applyFont="1" applyFill="1" applyBorder="1" applyAlignment="1">
      <alignment horizontal="center" vertical="center" wrapText="1"/>
    </xf>
    <xf numFmtId="0" fontId="156" fillId="0" borderId="89" xfId="0" applyFont="1" applyBorder="1" applyAlignment="1">
      <alignment horizontal="center" vertical="top" wrapText="1"/>
    </xf>
    <xf numFmtId="0" fontId="156" fillId="0" borderId="106" xfId="0" applyFont="1" applyBorder="1" applyAlignment="1">
      <alignment horizontal="center" vertical="top" wrapText="1"/>
    </xf>
    <xf numFmtId="0" fontId="156" fillId="0" borderId="100" xfId="0" applyFont="1" applyBorder="1" applyAlignment="1">
      <alignment horizontal="center" vertical="top" wrapText="1"/>
    </xf>
    <xf numFmtId="0" fontId="156" fillId="0" borderId="90" xfId="0" applyFont="1" applyBorder="1" applyAlignment="1">
      <alignment horizontal="center" vertical="top" wrapText="1"/>
    </xf>
    <xf numFmtId="0" fontId="156" fillId="0" borderId="96" xfId="0" applyFont="1" applyBorder="1" applyAlignment="1">
      <alignment horizontal="center" vertical="top" wrapText="1"/>
    </xf>
    <xf numFmtId="0" fontId="161" fillId="0" borderId="90" xfId="0" applyFont="1" applyBorder="1" applyAlignment="1">
      <alignment horizontal="left" vertical="top" wrapText="1"/>
    </xf>
    <xf numFmtId="0" fontId="156" fillId="0" borderId="0" xfId="0" applyFont="1" applyAlignment="1">
      <alignment horizontal="left" vertical="top" wrapText="1"/>
    </xf>
    <xf numFmtId="0" fontId="156" fillId="0" borderId="96" xfId="0" applyFont="1" applyBorder="1" applyAlignment="1">
      <alignment horizontal="left" vertical="top" wrapText="1"/>
    </xf>
    <xf numFmtId="0" fontId="156" fillId="0" borderId="90" xfId="0" applyFont="1" applyBorder="1" applyAlignment="1">
      <alignment horizontal="left" vertical="top" wrapText="1"/>
    </xf>
    <xf numFmtId="0" fontId="156" fillId="0" borderId="91" xfId="0" applyFont="1" applyBorder="1" applyAlignment="1">
      <alignment horizontal="left" vertical="top" wrapText="1"/>
    </xf>
    <xf numFmtId="0" fontId="156" fillId="0" borderId="115" xfId="0" applyFont="1" applyBorder="1" applyAlignment="1">
      <alignment horizontal="left" vertical="top" wrapText="1"/>
    </xf>
    <xf numFmtId="0" fontId="156" fillId="0" borderId="101" xfId="0" applyFont="1" applyBorder="1" applyAlignment="1">
      <alignment horizontal="left" vertical="top" wrapText="1"/>
    </xf>
    <xf numFmtId="0" fontId="63" fillId="14" borderId="60" xfId="0" applyFont="1" applyFill="1" applyBorder="1" applyAlignment="1">
      <alignment horizontal="center" vertical="center" wrapText="1"/>
    </xf>
    <xf numFmtId="0" fontId="63" fillId="14" borderId="63" xfId="0" applyFont="1" applyFill="1" applyBorder="1" applyAlignment="1">
      <alignment horizontal="center" vertical="center" wrapText="1"/>
    </xf>
    <xf numFmtId="0" fontId="63" fillId="14" borderId="61" xfId="0" applyFont="1" applyFill="1" applyBorder="1" applyAlignment="1">
      <alignment horizontal="center" vertical="center" wrapText="1"/>
    </xf>
    <xf numFmtId="0" fontId="88" fillId="0" borderId="102" xfId="0" applyFont="1" applyBorder="1" applyAlignment="1">
      <alignment horizontal="center" vertical="center" wrapText="1"/>
    </xf>
    <xf numFmtId="0" fontId="88" fillId="0" borderId="103" xfId="0" applyFont="1" applyBorder="1" applyAlignment="1">
      <alignment horizontal="center" vertical="center" wrapText="1"/>
    </xf>
    <xf numFmtId="0" fontId="88" fillId="0" borderId="104" xfId="0" applyFont="1" applyBorder="1" applyAlignment="1">
      <alignment horizontal="center" vertical="center" wrapText="1"/>
    </xf>
    <xf numFmtId="0" fontId="88" fillId="0" borderId="100"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101" xfId="0" applyFont="1" applyBorder="1" applyAlignment="1">
      <alignment horizontal="center" vertical="center" wrapText="1"/>
    </xf>
    <xf numFmtId="0" fontId="41" fillId="0" borderId="102" xfId="0" applyFont="1" applyBorder="1" applyAlignment="1">
      <alignment horizontal="center" vertical="center" wrapText="1"/>
    </xf>
    <xf numFmtId="0" fontId="41" fillId="0" borderId="103" xfId="0" applyFont="1" applyBorder="1" applyAlignment="1">
      <alignment horizontal="center" vertical="center" wrapText="1"/>
    </xf>
    <xf numFmtId="0" fontId="41" fillId="0" borderId="104" xfId="0" applyFont="1" applyBorder="1" applyAlignment="1">
      <alignment horizontal="center" vertical="center" wrapText="1"/>
    </xf>
    <xf numFmtId="3" fontId="63" fillId="14" borderId="57" xfId="2" applyNumberFormat="1" applyFont="1" applyFill="1" applyBorder="1" applyAlignment="1">
      <alignment horizontal="center" vertical="center" wrapText="1"/>
    </xf>
    <xf numFmtId="3" fontId="63" fillId="14" borderId="9" xfId="2" applyNumberFormat="1" applyFont="1" applyFill="1" applyBorder="1" applyAlignment="1">
      <alignment horizontal="center" vertical="center" wrapText="1"/>
    </xf>
    <xf numFmtId="3" fontId="63" fillId="14" borderId="5" xfId="2" applyNumberFormat="1" applyFont="1" applyFill="1" applyBorder="1" applyAlignment="1">
      <alignment horizontal="center" vertical="center" wrapText="1"/>
    </xf>
    <xf numFmtId="3" fontId="62" fillId="14" borderId="57" xfId="2" applyNumberFormat="1" applyFont="1" applyFill="1" applyBorder="1" applyAlignment="1">
      <alignment horizontal="center" vertical="center" wrapText="1"/>
    </xf>
    <xf numFmtId="3" fontId="62" fillId="14" borderId="9" xfId="2" applyNumberFormat="1" applyFont="1" applyFill="1" applyBorder="1" applyAlignment="1">
      <alignment horizontal="center" vertical="center" wrapText="1"/>
    </xf>
    <xf numFmtId="3" fontId="62" fillId="14" borderId="5" xfId="2" applyNumberFormat="1" applyFont="1" applyFill="1" applyBorder="1" applyAlignment="1">
      <alignment horizontal="center" vertical="center" wrapText="1"/>
    </xf>
    <xf numFmtId="49" fontId="102" fillId="14" borderId="60" xfId="0" applyNumberFormat="1" applyFont="1" applyFill="1" applyBorder="1" applyAlignment="1">
      <alignment horizontal="center" wrapText="1"/>
    </xf>
    <xf numFmtId="49" fontId="102" fillId="14" borderId="63" xfId="0" applyNumberFormat="1" applyFont="1" applyFill="1" applyBorder="1" applyAlignment="1">
      <alignment horizontal="center" wrapText="1"/>
    </xf>
    <xf numFmtId="49" fontId="102" fillId="14" borderId="61" xfId="0" applyNumberFormat="1" applyFont="1" applyFill="1" applyBorder="1" applyAlignment="1">
      <alignment horizontal="center" wrapText="1"/>
    </xf>
    <xf numFmtId="0" fontId="59" fillId="14" borderId="0" xfId="0" applyFont="1" applyFill="1" applyAlignment="1">
      <alignment horizontal="center"/>
    </xf>
    <xf numFmtId="0" fontId="59" fillId="14" borderId="105" xfId="0" applyFont="1" applyFill="1" applyBorder="1" applyAlignment="1">
      <alignment horizontal="center"/>
    </xf>
    <xf numFmtId="0" fontId="59" fillId="14" borderId="0" xfId="0" applyFont="1" applyFill="1" applyAlignment="1">
      <alignment horizontal="center" vertical="center"/>
    </xf>
    <xf numFmtId="0" fontId="59" fillId="14" borderId="105" xfId="0" applyFont="1" applyFill="1" applyBorder="1" applyAlignment="1">
      <alignment horizontal="center" vertical="center"/>
    </xf>
    <xf numFmtId="0" fontId="59" fillId="14" borderId="2" xfId="0" applyFont="1" applyFill="1" applyBorder="1" applyAlignment="1">
      <alignment horizontal="center" vertical="center"/>
    </xf>
    <xf numFmtId="0" fontId="59" fillId="14" borderId="17" xfId="0" applyFont="1" applyFill="1" applyBorder="1" applyAlignment="1">
      <alignment horizontal="center" vertical="center"/>
    </xf>
    <xf numFmtId="0" fontId="59" fillId="14" borderId="57" xfId="0" applyFont="1" applyFill="1" applyBorder="1" applyAlignment="1">
      <alignment horizontal="center" vertical="center"/>
    </xf>
    <xf numFmtId="0" fontId="59" fillId="14" borderId="5" xfId="0" applyFont="1" applyFill="1" applyBorder="1" applyAlignment="1">
      <alignment horizontal="center" vertical="center"/>
    </xf>
    <xf numFmtId="0" fontId="65" fillId="19" borderId="0" xfId="0" applyFont="1" applyFill="1" applyAlignment="1">
      <alignment horizontal="center" vertical="center" wrapText="1"/>
    </xf>
    <xf numFmtId="0" fontId="63" fillId="14" borderId="58" xfId="0" applyFont="1" applyFill="1" applyBorder="1" applyAlignment="1">
      <alignment horizontal="center" vertical="center" wrapText="1"/>
    </xf>
    <xf numFmtId="0" fontId="76" fillId="2" borderId="86" xfId="0" applyFont="1" applyFill="1" applyBorder="1" applyAlignment="1" applyProtection="1">
      <alignment horizontal="left" vertical="center"/>
      <protection locked="0"/>
    </xf>
    <xf numFmtId="0" fontId="76" fillId="2" borderId="87" xfId="0" applyFont="1" applyFill="1" applyBorder="1" applyAlignment="1" applyProtection="1">
      <alignment horizontal="left" vertical="center"/>
      <protection locked="0"/>
    </xf>
    <xf numFmtId="0" fontId="76" fillId="2" borderId="110" xfId="0" applyFont="1" applyFill="1" applyBorder="1" applyAlignment="1" applyProtection="1">
      <alignment horizontal="left" vertical="center"/>
      <protection locked="0"/>
    </xf>
    <xf numFmtId="0" fontId="76" fillId="2" borderId="88" xfId="0" applyFont="1" applyFill="1" applyBorder="1" applyAlignment="1" applyProtection="1">
      <alignment horizontal="left" vertical="center"/>
      <protection locked="0"/>
    </xf>
    <xf numFmtId="0" fontId="61" fillId="32" borderId="77" xfId="0" applyFont="1" applyFill="1" applyBorder="1" applyAlignment="1">
      <alignment horizontal="center" vertical="center" wrapText="1"/>
    </xf>
    <xf numFmtId="0" fontId="72" fillId="32" borderId="77" xfId="0" applyFont="1" applyFill="1" applyBorder="1" applyAlignment="1">
      <alignment horizontal="center" vertical="center" wrapText="1"/>
    </xf>
    <xf numFmtId="0" fontId="61" fillId="32" borderId="111" xfId="0" applyFont="1" applyFill="1" applyBorder="1" applyAlignment="1">
      <alignment horizontal="center" vertical="center" wrapText="1"/>
    </xf>
    <xf numFmtId="0" fontId="61" fillId="32" borderId="112" xfId="0" applyFont="1" applyFill="1" applyBorder="1" applyAlignment="1">
      <alignment horizontal="center" vertical="center" wrapText="1"/>
    </xf>
    <xf numFmtId="0" fontId="62" fillId="0" borderId="102" xfId="0" applyFont="1" applyBorder="1" applyAlignment="1">
      <alignment horizontal="center" vertical="center" wrapText="1"/>
    </xf>
    <xf numFmtId="0" fontId="62" fillId="0" borderId="103" xfId="0" applyFont="1" applyBorder="1" applyAlignment="1">
      <alignment horizontal="center" vertical="center" wrapText="1"/>
    </xf>
    <xf numFmtId="0" fontId="62" fillId="0" borderId="104" xfId="0" applyFont="1" applyBorder="1" applyAlignment="1">
      <alignment horizontal="center" vertical="center" wrapText="1"/>
    </xf>
    <xf numFmtId="0" fontId="5" fillId="0" borderId="97" xfId="0" applyFont="1" applyBorder="1" applyAlignment="1">
      <alignment horizontal="center" wrapText="1"/>
    </xf>
    <xf numFmtId="0" fontId="5" fillId="0" borderId="98" xfId="0" applyFont="1" applyBorder="1" applyAlignment="1">
      <alignment horizontal="center" wrapText="1"/>
    </xf>
    <xf numFmtId="0" fontId="5" fillId="0" borderId="99" xfId="0" applyFont="1" applyBorder="1" applyAlignment="1">
      <alignment horizontal="center" wrapText="1"/>
    </xf>
    <xf numFmtId="0" fontId="50" fillId="32" borderId="77" xfId="0" applyFont="1" applyFill="1" applyBorder="1" applyAlignment="1">
      <alignment horizontal="center" vertical="center" wrapText="1"/>
    </xf>
    <xf numFmtId="0" fontId="92" fillId="0" borderId="0" xfId="0" applyFont="1" applyAlignment="1">
      <alignment horizontal="left"/>
    </xf>
    <xf numFmtId="0" fontId="92" fillId="0" borderId="0" xfId="0" applyFont="1" applyAlignment="1">
      <alignment horizontal="left" wrapText="1"/>
    </xf>
    <xf numFmtId="0" fontId="46" fillId="0" borderId="102" xfId="0" applyFont="1" applyBorder="1" applyAlignment="1">
      <alignment horizontal="center" vertical="center" wrapText="1"/>
    </xf>
    <xf numFmtId="0" fontId="46" fillId="0" borderId="103" xfId="0" applyFont="1" applyBorder="1" applyAlignment="1">
      <alignment horizontal="center" vertical="center" wrapText="1"/>
    </xf>
    <xf numFmtId="0" fontId="46" fillId="0" borderId="104" xfId="0" applyFont="1" applyBorder="1" applyAlignment="1">
      <alignment horizontal="center" vertical="center" wrapText="1"/>
    </xf>
    <xf numFmtId="0" fontId="41" fillId="2" borderId="102" xfId="0" applyFont="1" applyFill="1" applyBorder="1" applyAlignment="1">
      <alignment horizontal="center" vertical="center" wrapText="1"/>
    </xf>
    <xf numFmtId="0" fontId="41" fillId="2" borderId="103" xfId="0" applyFont="1" applyFill="1" applyBorder="1" applyAlignment="1">
      <alignment horizontal="center" vertical="center" wrapText="1"/>
    </xf>
    <xf numFmtId="0" fontId="41" fillId="2" borderId="104" xfId="0" applyFont="1" applyFill="1" applyBorder="1" applyAlignment="1">
      <alignment horizontal="center" vertical="center" wrapText="1"/>
    </xf>
    <xf numFmtId="0" fontId="105" fillId="0" borderId="0" xfId="0" applyFont="1" applyAlignment="1">
      <alignment horizontal="left" vertical="center" wrapText="1"/>
    </xf>
    <xf numFmtId="0" fontId="105" fillId="0" borderId="0" xfId="0" applyFont="1" applyAlignment="1">
      <alignment horizontal="left" vertical="center"/>
    </xf>
    <xf numFmtId="0" fontId="41" fillId="0" borderId="78" xfId="0" applyFont="1" applyBorder="1" applyAlignment="1">
      <alignment horizontal="center" vertical="center" wrapText="1"/>
    </xf>
    <xf numFmtId="0" fontId="24" fillId="2" borderId="10" xfId="0" applyFont="1" applyFill="1" applyBorder="1" applyAlignment="1">
      <alignment horizontal="right"/>
    </xf>
    <xf numFmtId="0" fontId="24" fillId="2" borderId="11" xfId="0" applyFont="1" applyFill="1" applyBorder="1" applyAlignment="1">
      <alignment horizontal="right"/>
    </xf>
    <xf numFmtId="0" fontId="24" fillId="2" borderId="12" xfId="0" applyFont="1" applyFill="1" applyBorder="1" applyAlignment="1">
      <alignment horizontal="right"/>
    </xf>
    <xf numFmtId="0" fontId="105" fillId="0" borderId="0" xfId="0" applyFont="1" applyAlignment="1">
      <alignment horizontal="left"/>
    </xf>
    <xf numFmtId="0" fontId="61" fillId="32" borderId="128" xfId="0" applyFont="1" applyFill="1" applyBorder="1" applyAlignment="1">
      <alignment horizontal="center" vertical="center" wrapText="1"/>
    </xf>
    <xf numFmtId="0" fontId="61" fillId="32" borderId="129" xfId="0" applyFont="1" applyFill="1" applyBorder="1" applyAlignment="1">
      <alignment horizontal="center" vertical="center" wrapText="1"/>
    </xf>
    <xf numFmtId="0" fontId="41" fillId="0" borderId="103" xfId="0" applyFont="1" applyBorder="1" applyAlignment="1">
      <alignment horizontal="center" vertical="center"/>
    </xf>
    <xf numFmtId="0" fontId="41" fillId="0" borderId="104" xfId="0" applyFont="1" applyBorder="1" applyAlignment="1">
      <alignment horizontal="center" vertical="center"/>
    </xf>
    <xf numFmtId="43" fontId="43" fillId="14" borderId="130" xfId="2" applyFont="1" applyFill="1" applyBorder="1" applyAlignment="1">
      <alignment horizontal="center" wrapText="1"/>
    </xf>
    <xf numFmtId="43" fontId="43" fillId="14" borderId="54" xfId="2" applyFont="1" applyFill="1" applyBorder="1" applyAlignment="1">
      <alignment horizontal="center" wrapText="1"/>
    </xf>
    <xf numFmtId="43" fontId="43" fillId="14" borderId="30" xfId="2" applyFont="1" applyFill="1" applyBorder="1" applyAlignment="1">
      <alignment horizontal="center" wrapText="1"/>
    </xf>
    <xf numFmtId="0" fontId="43" fillId="0" borderId="102"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104" xfId="0" applyFont="1" applyBorder="1" applyAlignment="1">
      <alignment horizontal="center" vertical="center" wrapText="1"/>
    </xf>
    <xf numFmtId="0" fontId="29" fillId="0" borderId="0" xfId="0" applyFont="1" applyAlignment="1">
      <alignment horizontal="left" vertical="center" wrapText="1"/>
    </xf>
    <xf numFmtId="0" fontId="50" fillId="32" borderId="111" xfId="0" applyFont="1" applyFill="1" applyBorder="1" applyAlignment="1">
      <alignment horizontal="center" vertical="center" wrapText="1"/>
    </xf>
    <xf numFmtId="0" fontId="50" fillId="32" borderId="112" xfId="0" applyFont="1" applyFill="1" applyBorder="1" applyAlignment="1">
      <alignment horizontal="center" vertical="center" wrapText="1"/>
    </xf>
    <xf numFmtId="0" fontId="44" fillId="0" borderId="102" xfId="0" applyFont="1" applyBorder="1" applyAlignment="1">
      <alignment horizontal="center" vertical="center" wrapText="1"/>
    </xf>
    <xf numFmtId="0" fontId="44" fillId="0" borderId="103" xfId="0" applyFont="1" applyBorder="1" applyAlignment="1">
      <alignment horizontal="center" vertical="center" wrapText="1"/>
    </xf>
    <xf numFmtId="0" fontId="44" fillId="0" borderId="104" xfId="0" applyFont="1" applyBorder="1" applyAlignment="1">
      <alignment horizontal="center" vertical="center" wrapText="1"/>
    </xf>
    <xf numFmtId="0" fontId="105" fillId="0" borderId="0" xfId="0" applyFont="1" applyAlignment="1">
      <alignment horizontal="left" wrapText="1"/>
    </xf>
    <xf numFmtId="0" fontId="115" fillId="0" borderId="0" xfId="0" applyFont="1" applyAlignment="1">
      <alignment horizontal="left" wrapText="1"/>
    </xf>
    <xf numFmtId="0" fontId="156" fillId="0" borderId="122" xfId="0" applyFont="1" applyBorder="1" applyAlignment="1">
      <alignment horizontal="center" vertical="top" wrapText="1"/>
    </xf>
    <xf numFmtId="0" fontId="156" fillId="0" borderId="123" xfId="0" applyFont="1" applyBorder="1" applyAlignment="1">
      <alignment horizontal="center" vertical="top" wrapText="1"/>
    </xf>
    <xf numFmtId="0" fontId="156" fillId="0" borderId="124" xfId="0" applyFont="1" applyBorder="1" applyAlignment="1">
      <alignment horizontal="center" vertical="top" wrapText="1"/>
    </xf>
    <xf numFmtId="0" fontId="161" fillId="0" borderId="90" xfId="0" applyFont="1" applyBorder="1" applyAlignment="1">
      <alignment horizontal="left" vertical="center" wrapText="1"/>
    </xf>
    <xf numFmtId="0" fontId="161" fillId="0" borderId="0" xfId="0" applyFont="1" applyAlignment="1">
      <alignment horizontal="left" vertical="center" wrapText="1"/>
    </xf>
    <xf numFmtId="0" fontId="65" fillId="32" borderId="77" xfId="0" applyFont="1" applyFill="1" applyBorder="1" applyAlignment="1">
      <alignment horizontal="center" vertical="center" wrapText="1"/>
    </xf>
    <xf numFmtId="0" fontId="105" fillId="0" borderId="0" xfId="0" applyFont="1"/>
    <xf numFmtId="0" fontId="46" fillId="0" borderId="96" xfId="0" applyFont="1" applyBorder="1" applyAlignment="1">
      <alignment horizontal="center" vertical="center" wrapText="1"/>
    </xf>
    <xf numFmtId="0" fontId="63" fillId="24" borderId="71" xfId="0" applyFont="1" applyFill="1" applyBorder="1" applyAlignment="1">
      <alignment horizontal="center" vertical="center" wrapText="1"/>
    </xf>
    <xf numFmtId="0" fontId="63" fillId="24" borderId="48" xfId="0" applyFont="1" applyFill="1" applyBorder="1" applyAlignment="1">
      <alignment horizontal="center" vertical="center" wrapText="1"/>
    </xf>
    <xf numFmtId="170" fontId="63" fillId="24" borderId="57" xfId="2" applyNumberFormat="1" applyFont="1" applyFill="1" applyBorder="1" applyAlignment="1">
      <alignment horizontal="center" vertical="center" wrapText="1"/>
    </xf>
    <xf numFmtId="170" fontId="63" fillId="24" borderId="5" xfId="2" applyNumberFormat="1" applyFont="1" applyFill="1" applyBorder="1" applyAlignment="1">
      <alignment horizontal="center" vertical="center" wrapText="1"/>
    </xf>
    <xf numFmtId="0" fontId="63" fillId="24" borderId="57" xfId="0" applyFont="1" applyFill="1" applyBorder="1" applyAlignment="1">
      <alignment horizontal="center" vertical="center" wrapText="1"/>
    </xf>
    <xf numFmtId="0" fontId="63" fillId="24" borderId="5" xfId="0" applyFont="1" applyFill="1" applyBorder="1" applyAlignment="1">
      <alignment horizontal="center" vertical="center" wrapText="1"/>
    </xf>
    <xf numFmtId="0" fontId="63" fillId="24" borderId="108" xfId="0" applyFont="1" applyFill="1" applyBorder="1" applyAlignment="1">
      <alignment horizontal="center" vertical="center" wrapText="1"/>
    </xf>
    <xf numFmtId="0" fontId="63" fillId="24" borderId="109" xfId="0" applyFont="1" applyFill="1" applyBorder="1" applyAlignment="1">
      <alignment horizontal="center" vertical="center" wrapText="1"/>
    </xf>
    <xf numFmtId="0" fontId="65" fillId="32" borderId="111" xfId="0" applyFont="1" applyFill="1" applyBorder="1" applyAlignment="1">
      <alignment horizontal="center" vertical="center" wrapText="1"/>
    </xf>
    <xf numFmtId="0" fontId="65" fillId="32" borderId="112" xfId="0" applyFont="1" applyFill="1" applyBorder="1" applyAlignment="1">
      <alignment horizontal="center" vertical="center" wrapText="1"/>
    </xf>
    <xf numFmtId="0" fontId="43" fillId="2" borderId="24" xfId="0" applyFont="1" applyFill="1" applyBorder="1" applyAlignment="1">
      <alignment horizontal="left" vertical="center" wrapText="1"/>
    </xf>
    <xf numFmtId="0" fontId="43" fillId="2" borderId="47" xfId="0" applyFont="1" applyFill="1" applyBorder="1" applyAlignment="1">
      <alignment horizontal="left" vertical="center" wrapText="1"/>
    </xf>
    <xf numFmtId="0" fontId="43" fillId="2" borderId="53" xfId="0" applyFont="1" applyFill="1" applyBorder="1" applyAlignment="1">
      <alignment horizontal="left" vertical="center" wrapText="1"/>
    </xf>
    <xf numFmtId="0" fontId="43" fillId="2" borderId="51" xfId="0" applyFont="1" applyFill="1" applyBorder="1" applyAlignment="1">
      <alignment horizontal="left" vertical="center" wrapText="1"/>
    </xf>
    <xf numFmtId="0" fontId="43" fillId="2" borderId="52" xfId="0" applyFont="1" applyFill="1" applyBorder="1" applyAlignment="1">
      <alignment horizontal="left" vertical="center" wrapText="1"/>
    </xf>
    <xf numFmtId="0" fontId="43" fillId="2" borderId="45" xfId="0" applyFont="1" applyFill="1" applyBorder="1" applyAlignment="1">
      <alignment horizontal="left" vertical="center" wrapText="1"/>
    </xf>
    <xf numFmtId="0" fontId="43" fillId="2" borderId="35" xfId="0" applyFont="1" applyFill="1" applyBorder="1" applyAlignment="1">
      <alignment horizontal="left" vertical="center" wrapText="1"/>
    </xf>
    <xf numFmtId="0" fontId="43" fillId="2" borderId="13" xfId="0" applyFont="1" applyFill="1" applyBorder="1" applyAlignment="1">
      <alignment horizontal="left" vertical="center" wrapText="1"/>
    </xf>
    <xf numFmtId="0" fontId="43" fillId="2" borderId="44" xfId="0" applyFont="1" applyFill="1" applyBorder="1" applyAlignment="1">
      <alignment horizontal="left" vertical="center" wrapText="1"/>
    </xf>
    <xf numFmtId="43" fontId="43" fillId="0" borderId="60" xfId="3" applyFont="1" applyFill="1" applyBorder="1" applyAlignment="1">
      <alignment horizontal="center" vertical="center" wrapText="1"/>
    </xf>
    <xf numFmtId="43" fontId="43" fillId="0" borderId="67" xfId="3" applyFont="1" applyFill="1" applyBorder="1" applyAlignment="1">
      <alignment horizontal="center" vertical="center" wrapText="1"/>
    </xf>
    <xf numFmtId="0" fontId="63" fillId="2" borderId="14"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119" fillId="32" borderId="77" xfId="0" applyFont="1" applyFill="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76" fillId="2" borderId="86" xfId="0" applyFont="1" applyFill="1" applyBorder="1" applyAlignment="1" applyProtection="1">
      <alignment horizontal="left" vertical="center" wrapText="1"/>
      <protection locked="0"/>
    </xf>
    <xf numFmtId="0" fontId="76" fillId="2" borderId="87" xfId="0" applyFont="1" applyFill="1" applyBorder="1" applyAlignment="1" applyProtection="1">
      <alignment horizontal="left" vertical="center" wrapText="1"/>
      <protection locked="0"/>
    </xf>
    <xf numFmtId="0" fontId="76" fillId="2" borderId="110" xfId="0" applyFont="1" applyFill="1" applyBorder="1" applyAlignment="1" applyProtection="1">
      <alignment horizontal="left" vertical="center" wrapText="1"/>
      <protection locked="0"/>
    </xf>
    <xf numFmtId="0" fontId="76" fillId="2" borderId="88" xfId="0" applyFont="1" applyFill="1" applyBorder="1" applyAlignment="1" applyProtection="1">
      <alignment horizontal="left" vertical="center" wrapText="1"/>
      <protection locked="0"/>
    </xf>
    <xf numFmtId="0" fontId="24" fillId="0" borderId="113" xfId="0" applyFont="1" applyBorder="1" applyAlignment="1">
      <alignment horizontal="center"/>
    </xf>
    <xf numFmtId="0" fontId="24" fillId="0" borderId="114" xfId="0" applyFont="1" applyBorder="1" applyAlignment="1">
      <alignment horizontal="center"/>
    </xf>
    <xf numFmtId="0" fontId="104" fillId="0" borderId="0" xfId="0" applyFont="1" applyAlignment="1">
      <alignment horizontal="left" wrapText="1"/>
    </xf>
    <xf numFmtId="0" fontId="26" fillId="0" borderId="102" xfId="0" applyFont="1" applyBorder="1" applyAlignment="1">
      <alignment horizontal="center" vertical="center" wrapText="1"/>
    </xf>
    <xf numFmtId="0" fontId="26" fillId="0" borderId="103"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02" xfId="0" applyFont="1" applyBorder="1" applyAlignment="1">
      <alignment horizontal="center" vertical="center"/>
    </xf>
    <xf numFmtId="0" fontId="26" fillId="0" borderId="103" xfId="0" applyFont="1" applyBorder="1" applyAlignment="1">
      <alignment horizontal="center" vertical="center"/>
    </xf>
    <xf numFmtId="0" fontId="26" fillId="0" borderId="104" xfId="0" applyFont="1" applyBorder="1" applyAlignment="1">
      <alignment horizontal="center" vertical="center"/>
    </xf>
    <xf numFmtId="0" fontId="46" fillId="0" borderId="102" xfId="0" applyFont="1" applyBorder="1" applyAlignment="1">
      <alignment horizontal="center" vertical="center"/>
    </xf>
    <xf numFmtId="0" fontId="46" fillId="0" borderId="103" xfId="0" applyFont="1" applyBorder="1" applyAlignment="1">
      <alignment horizontal="center" vertical="center"/>
    </xf>
    <xf numFmtId="0" fontId="46" fillId="0" borderId="104" xfId="0" applyFont="1" applyBorder="1" applyAlignment="1">
      <alignment horizontal="center" vertical="center"/>
    </xf>
    <xf numFmtId="0" fontId="5" fillId="0" borderId="106" xfId="0" applyFont="1" applyBorder="1" applyAlignment="1">
      <alignment horizontal="center" vertical="center"/>
    </xf>
    <xf numFmtId="0" fontId="5" fillId="0" borderId="0" xfId="0" applyFont="1" applyAlignment="1">
      <alignment horizontal="center" vertical="center"/>
    </xf>
    <xf numFmtId="0" fontId="5" fillId="0" borderId="115"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46" fillId="0" borderId="89" xfId="0" applyFont="1" applyBorder="1" applyAlignment="1">
      <alignment horizontal="center" vertical="center" wrapText="1"/>
    </xf>
    <xf numFmtId="0" fontId="46" fillId="0" borderId="90" xfId="0" applyFont="1" applyBorder="1" applyAlignment="1">
      <alignment horizontal="center" vertical="center" wrapText="1"/>
    </xf>
    <xf numFmtId="0" fontId="46" fillId="0" borderId="91" xfId="0" applyFont="1" applyBorder="1" applyAlignment="1">
      <alignment horizontal="center" vertical="center" wrapText="1"/>
    </xf>
    <xf numFmtId="0" fontId="46" fillId="0" borderId="100" xfId="0" applyFont="1" applyBorder="1" applyAlignment="1">
      <alignment horizontal="center" vertical="center" wrapText="1"/>
    </xf>
    <xf numFmtId="0" fontId="46" fillId="0" borderId="101" xfId="0" applyFont="1" applyBorder="1" applyAlignment="1">
      <alignment horizontal="center" vertical="center" wrapText="1"/>
    </xf>
    <xf numFmtId="0" fontId="72" fillId="32" borderId="111" xfId="0" applyFont="1" applyFill="1" applyBorder="1" applyAlignment="1">
      <alignment horizontal="center" vertical="center" wrapText="1"/>
    </xf>
    <xf numFmtId="0" fontId="72" fillId="32" borderId="112" xfId="0" applyFont="1" applyFill="1" applyBorder="1" applyAlignment="1">
      <alignment horizontal="center" vertical="center" wrapText="1"/>
    </xf>
    <xf numFmtId="0" fontId="30" fillId="0" borderId="6" xfId="0" applyFont="1" applyBorder="1" applyAlignment="1">
      <alignment horizontal="center" wrapText="1"/>
    </xf>
    <xf numFmtId="0" fontId="30" fillId="0" borderId="8" xfId="0" applyFont="1" applyBorder="1" applyAlignment="1">
      <alignment horizontal="center" wrapText="1"/>
    </xf>
    <xf numFmtId="0" fontId="30" fillId="0" borderId="4" xfId="0" applyFont="1" applyBorder="1" applyAlignment="1">
      <alignment horizontal="center" wrapText="1"/>
    </xf>
    <xf numFmtId="0" fontId="30" fillId="0" borderId="1" xfId="0" applyFont="1" applyBorder="1" applyAlignment="1">
      <alignment horizontal="right" wrapText="1"/>
    </xf>
    <xf numFmtId="0" fontId="44" fillId="24" borderId="57" xfId="0" applyFont="1" applyFill="1" applyBorder="1" applyAlignment="1">
      <alignment horizontal="left" vertical="center" wrapText="1"/>
    </xf>
    <xf numFmtId="0" fontId="44" fillId="24" borderId="5" xfId="0" applyFont="1" applyFill="1" applyBorder="1" applyAlignment="1">
      <alignment horizontal="left" vertical="center" wrapText="1"/>
    </xf>
    <xf numFmtId="0" fontId="72" fillId="32" borderId="116" xfId="0" applyFont="1" applyFill="1" applyBorder="1" applyAlignment="1">
      <alignment horizontal="center" vertical="center" wrapText="1"/>
    </xf>
    <xf numFmtId="0" fontId="72" fillId="32" borderId="117" xfId="0" applyFont="1" applyFill="1" applyBorder="1" applyAlignment="1">
      <alignment horizontal="center" vertical="center" wrapText="1"/>
    </xf>
    <xf numFmtId="0" fontId="117" fillId="0" borderId="0" xfId="0" applyFont="1" applyAlignment="1">
      <alignment horizontal="left" wrapText="1"/>
    </xf>
    <xf numFmtId="0" fontId="46" fillId="0" borderId="118"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30" xfId="0" applyFont="1" applyBorder="1" applyAlignment="1">
      <alignment horizontal="center" vertical="center" wrapText="1"/>
    </xf>
    <xf numFmtId="0" fontId="43" fillId="0" borderId="35" xfId="0" applyFont="1" applyBorder="1" applyAlignment="1">
      <alignment horizontal="center" vertical="center" wrapText="1"/>
    </xf>
    <xf numFmtId="0" fontId="20" fillId="0" borderId="0" xfId="0" applyFont="1" applyAlignment="1">
      <alignment horizontal="left" wrapText="1"/>
    </xf>
    <xf numFmtId="0" fontId="3" fillId="0" borderId="58" xfId="0" applyFont="1" applyBorder="1" applyAlignment="1">
      <alignment horizontal="right"/>
    </xf>
    <xf numFmtId="0" fontId="3" fillId="2" borderId="10" xfId="0" applyFont="1" applyFill="1" applyBorder="1" applyAlignment="1">
      <alignment horizontal="right"/>
    </xf>
    <xf numFmtId="0" fontId="3" fillId="2" borderId="11" xfId="0" applyFont="1" applyFill="1" applyBorder="1" applyAlignment="1">
      <alignment horizontal="right"/>
    </xf>
    <xf numFmtId="0" fontId="3" fillId="2" borderId="12" xfId="0" applyFont="1" applyFill="1" applyBorder="1" applyAlignment="1">
      <alignment horizontal="right"/>
    </xf>
    <xf numFmtId="0" fontId="105" fillId="0" borderId="2" xfId="0" applyFont="1" applyBorder="1" applyAlignment="1">
      <alignment horizontal="left" vertical="center" wrapText="1"/>
    </xf>
    <xf numFmtId="0" fontId="65" fillId="32" borderId="116" xfId="0" applyFont="1" applyFill="1" applyBorder="1" applyAlignment="1">
      <alignment horizontal="center" vertical="center" wrapText="1"/>
    </xf>
    <xf numFmtId="0" fontId="65" fillId="32" borderId="117" xfId="0" applyFont="1" applyFill="1" applyBorder="1" applyAlignment="1">
      <alignment horizontal="center" vertical="center" wrapText="1"/>
    </xf>
    <xf numFmtId="0" fontId="3" fillId="0" borderId="10" xfId="0" applyFont="1" applyBorder="1" applyAlignment="1">
      <alignment horizontal="right"/>
    </xf>
    <xf numFmtId="0" fontId="3" fillId="0" borderId="11" xfId="0" applyFont="1" applyBorder="1" applyAlignment="1">
      <alignment horizontal="right"/>
    </xf>
    <xf numFmtId="0" fontId="3" fillId="0" borderId="12" xfId="0" applyFont="1" applyBorder="1" applyAlignment="1">
      <alignment horizontal="right"/>
    </xf>
    <xf numFmtId="0" fontId="142" fillId="0" borderId="102" xfId="0" applyFont="1" applyBorder="1" applyAlignment="1">
      <alignment horizontal="center" vertical="center" wrapText="1"/>
    </xf>
    <xf numFmtId="0" fontId="142" fillId="0" borderId="103" xfId="0" applyFont="1" applyBorder="1" applyAlignment="1">
      <alignment horizontal="center" vertical="center" wrapText="1"/>
    </xf>
    <xf numFmtId="0" fontId="142" fillId="0" borderId="104" xfId="0" applyFont="1" applyBorder="1" applyAlignment="1">
      <alignment horizontal="center" vertical="center" wrapText="1"/>
    </xf>
    <xf numFmtId="0" fontId="142" fillId="0" borderId="102" xfId="0" applyFont="1" applyBorder="1" applyAlignment="1">
      <alignment horizontal="center" vertical="center"/>
    </xf>
    <xf numFmtId="0" fontId="142" fillId="0" borderId="103" xfId="0" applyFont="1" applyBorder="1" applyAlignment="1">
      <alignment horizontal="center" vertical="center"/>
    </xf>
    <xf numFmtId="0" fontId="142" fillId="0" borderId="104" xfId="0" applyFont="1" applyBorder="1" applyAlignment="1">
      <alignment horizontal="center" vertical="center"/>
    </xf>
    <xf numFmtId="0" fontId="14" fillId="0" borderId="0" xfId="0" applyFont="1" applyAlignment="1">
      <alignment horizontal="left" wrapText="1"/>
    </xf>
    <xf numFmtId="0" fontId="15" fillId="0" borderId="0" xfId="0" applyFont="1" applyAlignment="1">
      <alignment horizontal="left" wrapText="1"/>
    </xf>
    <xf numFmtId="0" fontId="43" fillId="0" borderId="118"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30" xfId="0" applyFont="1" applyBorder="1" applyAlignment="1">
      <alignment horizontal="center" vertical="center" wrapText="1"/>
    </xf>
    <xf numFmtId="0" fontId="30" fillId="0" borderId="6" xfId="0" applyFont="1" applyBorder="1" applyAlignment="1">
      <alignment horizontal="right" vertical="center"/>
    </xf>
    <xf numFmtId="0" fontId="30" fillId="0" borderId="8" xfId="0" applyFont="1" applyBorder="1" applyAlignment="1">
      <alignment horizontal="right" vertical="center"/>
    </xf>
    <xf numFmtId="0" fontId="81" fillId="0" borderId="0" xfId="0" applyFont="1" applyAlignment="1">
      <alignment horizontal="left" wrapText="1"/>
    </xf>
    <xf numFmtId="0" fontId="50" fillId="32" borderId="116" xfId="0" applyFont="1" applyFill="1" applyBorder="1" applyAlignment="1">
      <alignment horizontal="center" vertical="center" wrapText="1"/>
    </xf>
    <xf numFmtId="0" fontId="50" fillId="32" borderId="117" xfId="0" applyFont="1" applyFill="1" applyBorder="1" applyAlignment="1">
      <alignment horizontal="center" vertical="center" wrapText="1"/>
    </xf>
    <xf numFmtId="0" fontId="26" fillId="0" borderId="118"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118" xfId="0" applyFont="1" applyBorder="1" applyAlignment="1">
      <alignment horizontal="center" vertical="center"/>
    </xf>
    <xf numFmtId="0" fontId="26" fillId="0" borderId="54" xfId="0" applyFont="1" applyBorder="1" applyAlignment="1">
      <alignment horizontal="center" vertical="center"/>
    </xf>
    <xf numFmtId="0" fontId="26" fillId="0" borderId="30" xfId="0" applyFont="1" applyBorder="1" applyAlignment="1">
      <alignment horizontal="center" vertical="center"/>
    </xf>
    <xf numFmtId="0" fontId="119" fillId="32" borderId="119" xfId="0" applyFont="1" applyFill="1" applyBorder="1" applyAlignment="1">
      <alignment horizontal="center" vertical="center" wrapText="1"/>
    </xf>
    <xf numFmtId="0" fontId="65" fillId="32" borderId="119" xfId="0" applyFont="1" applyFill="1" applyBorder="1" applyAlignment="1">
      <alignment horizontal="center" vertical="center" wrapText="1"/>
    </xf>
    <xf numFmtId="0" fontId="29" fillId="0" borderId="0" xfId="0" applyFont="1"/>
    <xf numFmtId="0" fontId="43" fillId="2" borderId="118" xfId="0" applyFont="1" applyFill="1" applyBorder="1" applyAlignment="1">
      <alignment horizontal="center" vertical="center" wrapText="1"/>
    </xf>
    <xf numFmtId="0" fontId="43" fillId="2" borderId="54" xfId="0" applyFont="1" applyFill="1" applyBorder="1" applyAlignment="1">
      <alignment horizontal="center" vertical="center" wrapText="1"/>
    </xf>
    <xf numFmtId="0" fontId="43" fillId="2" borderId="30" xfId="0" applyFont="1" applyFill="1" applyBorder="1" applyAlignment="1">
      <alignment horizontal="center" vertical="center" wrapText="1"/>
    </xf>
    <xf numFmtId="0" fontId="104" fillId="0" borderId="0" xfId="0" applyFont="1" applyAlignment="1">
      <alignment horizontal="center"/>
    </xf>
    <xf numFmtId="0" fontId="29" fillId="0" borderId="2" xfId="0" applyFont="1" applyBorder="1" applyAlignment="1">
      <alignment horizontal="left"/>
    </xf>
    <xf numFmtId="0" fontId="29" fillId="0" borderId="0" xfId="0" applyFont="1" applyAlignment="1">
      <alignment horizontal="left" wrapText="1"/>
    </xf>
    <xf numFmtId="0" fontId="77" fillId="0" borderId="0" xfId="0" applyFont="1" applyAlignment="1">
      <alignment horizontal="left" wrapText="1"/>
    </xf>
    <xf numFmtId="0" fontId="0" fillId="0" borderId="58" xfId="0" applyBorder="1" applyAlignment="1">
      <alignment horizontal="center"/>
    </xf>
    <xf numFmtId="43" fontId="3" fillId="0" borderId="58" xfId="0" applyNumberFormat="1" applyFont="1" applyBorder="1" applyAlignment="1">
      <alignment vertical="center"/>
    </xf>
    <xf numFmtId="43" fontId="3" fillId="0" borderId="60" xfId="0" applyNumberFormat="1" applyFont="1" applyBorder="1" applyAlignment="1">
      <alignment vertical="center"/>
    </xf>
    <xf numFmtId="0" fontId="3" fillId="24" borderId="10" xfId="0" applyFont="1" applyFill="1" applyBorder="1" applyAlignment="1">
      <alignment horizontal="right"/>
    </xf>
    <xf numFmtId="0" fontId="3" fillId="24" borderId="11" xfId="0" applyFont="1" applyFill="1" applyBorder="1" applyAlignment="1">
      <alignment horizontal="right"/>
    </xf>
    <xf numFmtId="0" fontId="3" fillId="24" borderId="12" xfId="0" applyFont="1" applyFill="1" applyBorder="1" applyAlignment="1">
      <alignment horizontal="right"/>
    </xf>
    <xf numFmtId="0" fontId="0" fillId="0" borderId="118" xfId="0" applyBorder="1" applyAlignment="1">
      <alignment horizontal="center"/>
    </xf>
    <xf numFmtId="0" fontId="0" fillId="0" borderId="54" xfId="0" applyBorder="1" applyAlignment="1">
      <alignment horizontal="center"/>
    </xf>
    <xf numFmtId="0" fontId="0" fillId="0" borderId="30" xfId="0" applyBorder="1" applyAlignment="1">
      <alignment horizontal="center"/>
    </xf>
    <xf numFmtId="0" fontId="29" fillId="0" borderId="2" xfId="0" applyFont="1" applyBorder="1" applyAlignment="1">
      <alignment horizontal="left" wrapText="1"/>
    </xf>
    <xf numFmtId="0" fontId="161" fillId="0" borderId="96" xfId="0" applyFont="1" applyBorder="1" applyAlignment="1">
      <alignment horizontal="left" vertical="center" wrapText="1"/>
    </xf>
    <xf numFmtId="0" fontId="0" fillId="16" borderId="91" xfId="0" applyFill="1" applyBorder="1" applyAlignment="1">
      <alignment horizontal="center" vertical="top"/>
    </xf>
    <xf numFmtId="0" fontId="0" fillId="16" borderId="115" xfId="0" applyFill="1" applyBorder="1" applyAlignment="1">
      <alignment horizontal="center" vertical="top"/>
    </xf>
    <xf numFmtId="0" fontId="0" fillId="16" borderId="101" xfId="0" applyFill="1" applyBorder="1" applyAlignment="1">
      <alignment horizontal="center" vertical="top"/>
    </xf>
    <xf numFmtId="49" fontId="60" fillId="14" borderId="58" xfId="0" applyNumberFormat="1" applyFont="1" applyFill="1" applyBorder="1" applyAlignment="1">
      <alignment horizontal="center"/>
    </xf>
    <xf numFmtId="0" fontId="59" fillId="14" borderId="58" xfId="0" applyFont="1" applyFill="1" applyBorder="1" applyAlignment="1">
      <alignment horizontal="center"/>
    </xf>
    <xf numFmtId="10" fontId="49" fillId="0" borderId="54" xfId="10" applyNumberFormat="1" applyFont="1" applyBorder="1" applyAlignment="1">
      <alignment horizontal="center" vertical="center" wrapText="1"/>
    </xf>
    <xf numFmtId="10" fontId="49" fillId="0" borderId="30" xfId="10" applyNumberFormat="1" applyFont="1" applyBorder="1" applyAlignment="1">
      <alignment horizontal="center" vertical="center" wrapText="1"/>
    </xf>
    <xf numFmtId="0" fontId="59" fillId="14" borderId="19" xfId="0" applyFont="1" applyFill="1" applyBorder="1" applyAlignment="1">
      <alignment horizontal="center" vertical="center"/>
    </xf>
    <xf numFmtId="0" fontId="59" fillId="14" borderId="58" xfId="0" applyFont="1" applyFill="1" applyBorder="1" applyAlignment="1">
      <alignment horizontal="center" vertical="center"/>
    </xf>
    <xf numFmtId="3" fontId="63" fillId="14" borderId="58" xfId="2" applyNumberFormat="1" applyFont="1" applyFill="1" applyBorder="1" applyAlignment="1">
      <alignment horizontal="center" vertical="center" wrapText="1"/>
    </xf>
    <xf numFmtId="3" fontId="62" fillId="14" borderId="58" xfId="2" applyNumberFormat="1" applyFont="1" applyFill="1" applyBorder="1" applyAlignment="1">
      <alignment horizontal="center" vertical="center" wrapText="1"/>
    </xf>
    <xf numFmtId="49" fontId="60" fillId="14" borderId="58" xfId="0" applyNumberFormat="1" applyFont="1" applyFill="1" applyBorder="1" applyAlignment="1">
      <alignment horizontal="center" wrapText="1"/>
    </xf>
    <xf numFmtId="0" fontId="69" fillId="0" borderId="0" xfId="0" applyFont="1" applyAlignment="1">
      <alignment vertical="center" wrapText="1"/>
    </xf>
    <xf numFmtId="0" fontId="69" fillId="0" borderId="0" xfId="0" applyFont="1" applyAlignment="1">
      <alignment horizontal="left" vertical="center" wrapText="1"/>
    </xf>
    <xf numFmtId="0" fontId="52" fillId="0" borderId="89" xfId="0" applyFont="1" applyBorder="1" applyAlignment="1">
      <alignment horizontal="center"/>
    </xf>
    <xf numFmtId="0" fontId="52" fillId="0" borderId="90" xfId="0" applyFont="1" applyBorder="1" applyAlignment="1">
      <alignment horizontal="center"/>
    </xf>
    <xf numFmtId="0" fontId="52" fillId="0" borderId="91" xfId="0" applyFont="1" applyBorder="1" applyAlignment="1">
      <alignment horizontal="center"/>
    </xf>
    <xf numFmtId="10" fontId="49" fillId="0" borderId="68" xfId="10" applyNumberFormat="1" applyFont="1" applyBorder="1" applyAlignment="1">
      <alignment horizontal="center" vertical="center" wrapText="1"/>
    </xf>
    <xf numFmtId="10" fontId="49" fillId="0" borderId="69" xfId="10" applyNumberFormat="1" applyFont="1" applyBorder="1" applyAlignment="1">
      <alignment horizontal="center" vertical="center" wrapText="1"/>
    </xf>
    <xf numFmtId="10" fontId="49" fillId="0" borderId="70" xfId="10" applyNumberFormat="1" applyFont="1" applyBorder="1" applyAlignment="1">
      <alignment horizontal="center" vertical="center" wrapText="1"/>
    </xf>
    <xf numFmtId="0" fontId="73" fillId="2" borderId="94" xfId="0" applyFont="1" applyFill="1" applyBorder="1" applyAlignment="1" applyProtection="1">
      <alignment horizontal="left" vertical="center"/>
      <protection locked="0"/>
    </xf>
    <xf numFmtId="0" fontId="73" fillId="2" borderId="92" xfId="0" applyFont="1" applyFill="1" applyBorder="1" applyAlignment="1" applyProtection="1">
      <alignment horizontal="left" vertical="center"/>
      <protection locked="0"/>
    </xf>
    <xf numFmtId="0" fontId="73" fillId="2" borderId="131" xfId="0" applyFont="1" applyFill="1" applyBorder="1" applyAlignment="1" applyProtection="1">
      <alignment horizontal="left" vertical="center"/>
      <protection locked="0"/>
    </xf>
    <xf numFmtId="0" fontId="73" fillId="2" borderId="93" xfId="0" applyFont="1" applyFill="1" applyBorder="1" applyAlignment="1" applyProtection="1">
      <alignment horizontal="left" vertical="center"/>
      <protection locked="0"/>
    </xf>
    <xf numFmtId="0" fontId="61" fillId="32" borderId="120" xfId="0" applyFont="1" applyFill="1" applyBorder="1" applyAlignment="1">
      <alignment horizontal="center" vertical="center" wrapText="1"/>
    </xf>
    <xf numFmtId="0" fontId="61" fillId="32" borderId="121" xfId="0" applyFont="1" applyFill="1" applyBorder="1" applyAlignment="1">
      <alignment horizontal="center" vertical="center" wrapText="1"/>
    </xf>
    <xf numFmtId="0" fontId="17" fillId="0" borderId="0" xfId="0" applyFont="1" applyAlignment="1">
      <alignment horizontal="left" wrapText="1"/>
    </xf>
    <xf numFmtId="0" fontId="81" fillId="2" borderId="32" xfId="0" applyFont="1" applyFill="1" applyBorder="1" applyAlignment="1">
      <alignment horizontal="center"/>
    </xf>
    <xf numFmtId="0" fontId="80" fillId="24" borderId="62" xfId="0" applyFont="1" applyFill="1" applyBorder="1" applyAlignment="1">
      <alignment horizontal="left" vertical="center" wrapText="1"/>
    </xf>
    <xf numFmtId="0" fontId="80" fillId="24" borderId="56" xfId="0" applyFont="1" applyFill="1" applyBorder="1" applyAlignment="1">
      <alignment horizontal="left" vertical="center" wrapText="1"/>
    </xf>
    <xf numFmtId="44" fontId="80" fillId="24" borderId="9" xfId="9" applyFont="1" applyFill="1" applyBorder="1" applyAlignment="1">
      <alignment horizontal="center" vertical="center" wrapText="1"/>
    </xf>
    <xf numFmtId="44" fontId="80" fillId="24" borderId="72" xfId="9" applyFont="1" applyFill="1" applyBorder="1" applyAlignment="1">
      <alignment horizontal="center" vertical="center" wrapText="1"/>
    </xf>
    <xf numFmtId="0" fontId="88" fillId="0" borderId="78" xfId="0" applyFont="1" applyBorder="1" applyAlignment="1">
      <alignment horizontal="center" vertical="center" wrapText="1"/>
    </xf>
    <xf numFmtId="0" fontId="88" fillId="0" borderId="78" xfId="0" applyFont="1" applyBorder="1" applyAlignment="1">
      <alignment horizontal="center" vertical="center"/>
    </xf>
    <xf numFmtId="0" fontId="88" fillId="0" borderId="132" xfId="0" applyFont="1" applyBorder="1" applyAlignment="1">
      <alignment horizontal="center" vertical="center" wrapText="1"/>
    </xf>
    <xf numFmtId="0" fontId="88" fillId="0" borderId="133" xfId="0" applyFont="1" applyBorder="1" applyAlignment="1">
      <alignment horizontal="center" vertical="center" wrapText="1"/>
    </xf>
    <xf numFmtId="0" fontId="88" fillId="0" borderId="134" xfId="0" applyFont="1" applyBorder="1" applyAlignment="1">
      <alignment horizontal="center" vertical="center" wrapTex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61" fillId="32" borderId="135" xfId="0" applyFont="1" applyFill="1" applyBorder="1" applyAlignment="1">
      <alignment horizontal="center" vertical="center" wrapText="1"/>
    </xf>
    <xf numFmtId="0" fontId="67" fillId="2" borderId="58" xfId="0" applyFont="1" applyFill="1" applyBorder="1" applyAlignment="1">
      <alignment horizontal="center" vertical="center" wrapText="1"/>
    </xf>
    <xf numFmtId="0" fontId="67" fillId="0" borderId="58" xfId="0" applyFont="1" applyBorder="1" applyAlignment="1">
      <alignment horizontal="center" vertical="center" wrapText="1"/>
    </xf>
    <xf numFmtId="0" fontId="67" fillId="0" borderId="57"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127" xfId="0" applyFont="1" applyBorder="1" applyAlignment="1">
      <alignment horizontal="center" vertical="center" wrapText="1"/>
    </xf>
    <xf numFmtId="0" fontId="67" fillId="2" borderId="57"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5" xfId="0" applyFont="1" applyFill="1" applyBorder="1" applyAlignment="1">
      <alignment horizontal="center" vertical="center" wrapText="1"/>
    </xf>
    <xf numFmtId="0" fontId="70" fillId="0" borderId="0" xfId="0" applyFont="1" applyAlignment="1">
      <alignment horizontal="left" vertical="center" wrapText="1"/>
    </xf>
    <xf numFmtId="0" fontId="12" fillId="0" borderId="68" xfId="0" applyFont="1" applyBorder="1" applyAlignment="1">
      <alignment horizontal="center" wrapText="1"/>
    </xf>
    <xf numFmtId="0" fontId="12" fillId="0" borderId="69" xfId="0" applyFont="1" applyBorder="1" applyAlignment="1">
      <alignment horizontal="center" wrapText="1"/>
    </xf>
    <xf numFmtId="0" fontId="12" fillId="0" borderId="70" xfId="0" applyFont="1" applyBorder="1" applyAlignment="1">
      <alignment horizontal="center" wrapText="1"/>
    </xf>
    <xf numFmtId="0" fontId="73" fillId="2" borderId="74" xfId="0" applyFont="1" applyFill="1" applyBorder="1" applyAlignment="1" applyProtection="1">
      <alignment horizontal="left" vertical="center"/>
      <protection locked="0"/>
    </xf>
    <xf numFmtId="0" fontId="73" fillId="2" borderId="75" xfId="0" applyFont="1" applyFill="1" applyBorder="1" applyAlignment="1" applyProtection="1">
      <alignment horizontal="left" vertical="center"/>
      <protection locked="0"/>
    </xf>
    <xf numFmtId="0" fontId="73" fillId="2" borderId="125" xfId="0" applyFont="1" applyFill="1" applyBorder="1" applyAlignment="1" applyProtection="1">
      <alignment horizontal="left" vertical="center"/>
      <protection locked="0"/>
    </xf>
    <xf numFmtId="0" fontId="73" fillId="2" borderId="76" xfId="0" applyFont="1" applyFill="1" applyBorder="1" applyAlignment="1" applyProtection="1">
      <alignment horizontal="left" vertical="center"/>
      <protection locked="0"/>
    </xf>
    <xf numFmtId="0" fontId="73" fillId="2" borderId="56" xfId="0" applyFont="1" applyFill="1" applyBorder="1" applyAlignment="1" applyProtection="1">
      <alignment horizontal="left" vertical="center"/>
      <protection locked="0"/>
    </xf>
    <xf numFmtId="0" fontId="73" fillId="2" borderId="72" xfId="0" applyFont="1" applyFill="1" applyBorder="1" applyAlignment="1" applyProtection="1">
      <alignment horizontal="left" vertical="center"/>
      <protection locked="0"/>
    </xf>
    <xf numFmtId="0" fontId="73" fillId="2" borderId="126" xfId="0" applyFont="1" applyFill="1" applyBorder="1" applyAlignment="1" applyProtection="1">
      <alignment horizontal="left" vertical="center"/>
      <protection locked="0"/>
    </xf>
    <xf numFmtId="0" fontId="73" fillId="2" borderId="73" xfId="0" applyFont="1" applyFill="1" applyBorder="1" applyAlignment="1" applyProtection="1">
      <alignment horizontal="left" vertical="center"/>
      <protection locked="0"/>
    </xf>
    <xf numFmtId="9" fontId="70" fillId="0" borderId="0" xfId="10" applyFont="1" applyFill="1" applyBorder="1" applyAlignment="1">
      <alignment horizontal="left" vertical="center" wrapText="1"/>
    </xf>
    <xf numFmtId="0" fontId="69" fillId="0" borderId="37" xfId="0" applyFont="1" applyBorder="1" applyAlignment="1">
      <alignment horizontal="left" vertical="center" wrapText="1"/>
    </xf>
  </cellXfs>
  <cellStyles count="13">
    <cellStyle name="40% - Énfasis1" xfId="11" builtinId="31"/>
    <cellStyle name="Comma 2" xfId="1"/>
    <cellStyle name="Hipervínculo" xfId="7" builtinId="8"/>
    <cellStyle name="Millares" xfId="2" builtinId="3"/>
    <cellStyle name="Millares 2" xfId="3"/>
    <cellStyle name="Millares 2 3" xfId="12"/>
    <cellStyle name="Moneda" xfId="9" builtinId="4"/>
    <cellStyle name="Moneda 2" xfId="4"/>
    <cellStyle name="Moneda 2 2" xfId="8"/>
    <cellStyle name="Normal" xfId="0" builtinId="0"/>
    <cellStyle name="Normal 2" xfId="5"/>
    <cellStyle name="Normal 3" xfId="6"/>
    <cellStyle name="Porcentaje" xfId="10" builtinId="5"/>
  </cellStyles>
  <dxfs count="0"/>
  <tableStyles count="0" defaultTableStyle="TableStyleMedium9" defaultPivotStyle="PivotStyleLight16"/>
  <colors>
    <mruColors>
      <color rgb="FF0089F1"/>
      <color rgb="FF00F2FE"/>
      <color rgb="FFE79045"/>
      <color rgb="FF00DA28"/>
      <color rgb="FFEDE6B5"/>
      <color rgb="FFCBF010"/>
      <color rgb="FF00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sharedStrings" Target="sharedStrings.xml"/><Relationship Id="rId50" Type="http://schemas.microsoft.com/office/2017/06/relationships/rdRichValue" Target="richData/rdrichvalue.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theme" Target="theme/theme1.xml"/><Relationship Id="rId53" Type="http://schemas.microsoft.com/office/2022/10/relationships/richValueRel" Target="richData/richValueRel.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sheetMetadata" Target="metadata.xml"/><Relationship Id="rId8" Type="http://schemas.openxmlformats.org/officeDocument/2006/relationships/worksheet" Target="worksheets/sheet8.xml"/><Relationship Id="rId51" Type="http://schemas.microsoft.com/office/2017/06/relationships/rdRichValueStructure" Target="richData/rdrichvaluestructure.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232682</xdr:colOff>
      <xdr:row>0</xdr:row>
      <xdr:rowOff>142874</xdr:rowOff>
    </xdr:from>
    <xdr:to>
      <xdr:col>8</xdr:col>
      <xdr:colOff>534761</xdr:colOff>
      <xdr:row>7</xdr:row>
      <xdr:rowOff>28575</xdr:rowOff>
    </xdr:to>
    <xdr:pic>
      <xdr:nvPicPr>
        <xdr:cNvPr id="5" name="Picture 4">
          <a:extLst>
            <a:ext uri="{FF2B5EF4-FFF2-40B4-BE49-F238E27FC236}">
              <a16:creationId xmlns:a16="http://schemas.microsoft.com/office/drawing/2014/main" id="{4DC89C78-5E88-45FD-B052-FDFCA4B7F8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0682" y="142874"/>
          <a:ext cx="2130879" cy="10722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212273</xdr:colOff>
      <xdr:row>0</xdr:row>
      <xdr:rowOff>48986</xdr:rowOff>
    </xdr:from>
    <xdr:to>
      <xdr:col>0</xdr:col>
      <xdr:colOff>3276601</xdr:colOff>
      <xdr:row>2</xdr:row>
      <xdr:rowOff>289825</xdr:rowOff>
    </xdr:to>
    <xdr:pic>
      <xdr:nvPicPr>
        <xdr:cNvPr id="2" name="Picture 1">
          <a:extLst>
            <a:ext uri="{FF2B5EF4-FFF2-40B4-BE49-F238E27FC236}">
              <a16:creationId xmlns:a16="http://schemas.microsoft.com/office/drawing/2014/main" id="{2E75EC7C-70A6-48CC-8BB4-7FCFD1A94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273" y="48986"/>
          <a:ext cx="3064328" cy="9252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83622</xdr:rowOff>
    </xdr:from>
    <xdr:to>
      <xdr:col>0</xdr:col>
      <xdr:colOff>3071250</xdr:colOff>
      <xdr:row>2</xdr:row>
      <xdr:rowOff>139036</xdr:rowOff>
    </xdr:to>
    <xdr:pic>
      <xdr:nvPicPr>
        <xdr:cNvPr id="3" name="Picture 2">
          <a:extLst>
            <a:ext uri="{FF2B5EF4-FFF2-40B4-BE49-F238E27FC236}">
              <a16:creationId xmlns:a16="http://schemas.microsoft.com/office/drawing/2014/main" id="{3A5462FB-EB66-48DC-8A3B-D747A71906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3622"/>
          <a:ext cx="3065812" cy="7624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201386</xdr:colOff>
      <xdr:row>0</xdr:row>
      <xdr:rowOff>163287</xdr:rowOff>
    </xdr:from>
    <xdr:to>
      <xdr:col>1</xdr:col>
      <xdr:colOff>10552</xdr:colOff>
      <xdr:row>2</xdr:row>
      <xdr:rowOff>300136</xdr:rowOff>
    </xdr:to>
    <xdr:pic>
      <xdr:nvPicPr>
        <xdr:cNvPr id="3" name="Picture 2">
          <a:extLst>
            <a:ext uri="{FF2B5EF4-FFF2-40B4-BE49-F238E27FC236}">
              <a16:creationId xmlns:a16="http://schemas.microsoft.com/office/drawing/2014/main" id="{1CCBCCA2-0E4E-4002-B06E-5AB7BCB9D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386" y="163287"/>
          <a:ext cx="2393745" cy="84908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141515</xdr:rowOff>
    </xdr:from>
    <xdr:to>
      <xdr:col>1</xdr:col>
      <xdr:colOff>457200</xdr:colOff>
      <xdr:row>2</xdr:row>
      <xdr:rowOff>251730</xdr:rowOff>
    </xdr:to>
    <xdr:pic>
      <xdr:nvPicPr>
        <xdr:cNvPr id="3" name="Picture 2">
          <a:extLst>
            <a:ext uri="{FF2B5EF4-FFF2-40B4-BE49-F238E27FC236}">
              <a16:creationId xmlns:a16="http://schemas.microsoft.com/office/drawing/2014/main" id="{AD32E80C-462A-47F0-8630-8115A6F8C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515"/>
          <a:ext cx="2726871" cy="81098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185058</xdr:colOff>
      <xdr:row>0</xdr:row>
      <xdr:rowOff>43543</xdr:rowOff>
    </xdr:from>
    <xdr:to>
      <xdr:col>1</xdr:col>
      <xdr:colOff>2270</xdr:colOff>
      <xdr:row>2</xdr:row>
      <xdr:rowOff>327472</xdr:rowOff>
    </xdr:to>
    <xdr:pic>
      <xdr:nvPicPr>
        <xdr:cNvPr id="3" name="Picture 2">
          <a:extLst>
            <a:ext uri="{FF2B5EF4-FFF2-40B4-BE49-F238E27FC236}">
              <a16:creationId xmlns:a16="http://schemas.microsoft.com/office/drawing/2014/main" id="{E6448DBF-3176-B265-633F-14B5EBC187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8" y="43543"/>
          <a:ext cx="3516086" cy="11811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OA%202023/POA%20TRABAJADO/PROGRAMA%2012/POA%202023%20Comite%20Nacional%20de%20Salario%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POA%202023/POA%20TRABAJADO/PROGRAMA%2012/POA%202023%20Asistencia%20Judicial%20(corregi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z_espaillat/Desktop/A&#209;O%202023/POA%202024/EMILIANO%20ULT.%2007-08-23/EMILIANO%20ULT.%2007-08-23%20-%20copia%201/POA-2024-TERMINADO/POA-2024-PROG.O12-TERMINADO/POA-2024-TRABAJO%20INFANTIL%20(Pres.%20Trabaj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ng.%20Carlos%20Silie/OneDrive/Escritorio/FORMULACION%20PRESUPUESTARIA%202025/Presupuesto%20Aprobado%202025%20%20distribucion%20trimestre%20(version%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uz_espaillat/Desktop/A&#209;O%202024/POA%202025/POA%202025%20TRABAJADO%20POR%20LAS%20AREAS/POA%202025%20DIRECCION%20DE%20IGUALDAD%20FINAL%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z_espaillat/Desktop/A&#209;O%202024/POA%202025/POA%20VALIDADOS/PROGRAMA%20001%20ACTIVIDADES%20CENTRALES/POA-2025-DESPACHO%20(Con%20Pres.%20real%20-%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r011-str\D_G_PLANIFICACION\Users\Usuario\Desktop\POA%202023\POA%20TRABAJADO\PROGRAMA%20001\POA-2022%20Despacho%20Ministro,(OK)%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r011-str\D_G_PLANIFICACION\Users\Usuario\Desktop\POA%202023\POA%20TRABAJADO\PROGRAMA%20001\POA%20%20DTI%20%202023%20001%20Revisado%20(2)Ysaias%20ul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OA%202025%20RRHH\Users\carlos.rosario\Desktop\Nueva%20carpeta\POA-2024-PROG.%20O1-TERMINADO\POA-2024-RR.HH.%20(Trabajar%20Pr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uz_espaillat/Desktop/A&#209;O%202024/POA%202025/POA%20VALIDADOS/PROGRAMA%20001%20ACTIVIDADES%20CENTRALES/POA%202025%20DPD%20ultim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uz_espaillat/Desktop/A&#209;O%202024/POA%202025/POA%20VALIDADOS/PROGRAMA%20001%20ACTIVIDADES%20CENTRALES/POA-2025%20COMUNICACIONES.%20(Pres.%20List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r011-str\D_G_PLANIFICACION\Users\emiliano_burgos\Downloads\POA%202021%20-%20Comunicaciones%20%20(EN%20PROCESO)%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uz_espaillat/Desktop/A&#209;O%202024/POA%202025/POA%20VALIDADOS/PROGRAMA%20001%20ACTIVIDADES%20CENTRALES/POA-2025-CORRESPONDENCIA.%20(Pres.%20Li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ITE DE SALARIOS"/>
      <sheetName val="Presupuesto"/>
      <sheetName val="Plantilla de Insumos"/>
      <sheetName val="Clasificado objetal"/>
    </sheetNames>
    <sheetDataSet>
      <sheetData sheetId="0" refreshError="1"/>
      <sheetData sheetId="1" refreshError="1">
        <row r="14">
          <cell r="E14">
            <v>50000</v>
          </cell>
        </row>
        <row r="22">
          <cell r="E22">
            <v>30000</v>
          </cell>
        </row>
        <row r="29">
          <cell r="E29">
            <v>60000</v>
          </cell>
        </row>
        <row r="56">
          <cell r="E56">
            <v>42000</v>
          </cell>
        </row>
        <row r="90">
          <cell r="E90">
            <v>150000</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stenc. Jud. 2022"/>
      <sheetName val="Presupuesto"/>
      <sheetName val="Plantilla de insusmos."/>
      <sheetName val="Objetales"/>
    </sheetNames>
    <sheetDataSet>
      <sheetData sheetId="0" refreshError="1"/>
      <sheetData sheetId="1" refreshError="1">
        <row r="18">
          <cell r="E18">
            <v>146141</v>
          </cell>
        </row>
        <row r="24">
          <cell r="E24">
            <v>485758</v>
          </cell>
        </row>
        <row r="32">
          <cell r="E32">
            <v>225400</v>
          </cell>
        </row>
        <row r="39">
          <cell r="E39">
            <v>144000</v>
          </cell>
        </row>
        <row r="48">
          <cell r="E48">
            <v>701700</v>
          </cell>
        </row>
        <row r="65">
          <cell r="E65">
            <v>13800</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4-TRABAJO INFANTIL"/>
      <sheetName val="Prog.O12-Prod-O5-Act.OOO1"/>
      <sheetName val="Prog.O12-Prod-O5-Act.OOO2"/>
      <sheetName val="Prog.O12-Prod-O5-Act.OOO3"/>
      <sheetName val="PLANTILLA DE INSUMOS"/>
      <sheetName val="CLASIFICADOR OBJETAL"/>
    </sheetNames>
    <sheetDataSet>
      <sheetData sheetId="0"/>
      <sheetData sheetId="1"/>
      <sheetData sheetId="2"/>
      <sheetData sheetId="3"/>
      <sheetData sheetId="4">
        <row r="9">
          <cell r="F9">
            <v>225000</v>
          </cell>
        </row>
        <row r="11">
          <cell r="F11">
            <v>50000</v>
          </cell>
        </row>
        <row r="18">
          <cell r="F18">
            <v>50800</v>
          </cell>
        </row>
        <row r="19">
          <cell r="F19">
            <v>108000</v>
          </cell>
        </row>
        <row r="20">
          <cell r="F20">
            <v>16000</v>
          </cell>
        </row>
        <row r="21">
          <cell r="F21">
            <v>1890</v>
          </cell>
        </row>
        <row r="25">
          <cell r="F25">
            <v>105000</v>
          </cell>
        </row>
        <row r="32">
          <cell r="F32">
            <v>140400</v>
          </cell>
        </row>
        <row r="36">
          <cell r="F36">
            <v>140000</v>
          </cell>
        </row>
        <row r="42">
          <cell r="F42">
            <v>9360</v>
          </cell>
        </row>
        <row r="49">
          <cell r="F49">
            <v>140000</v>
          </cell>
        </row>
        <row r="55">
          <cell r="F55">
            <v>192400</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heet1"/>
    </sheetNames>
    <sheetDataSet>
      <sheetData sheetId="0">
        <row r="188">
          <cell r="E188">
            <v>500000</v>
          </cell>
        </row>
        <row r="190">
          <cell r="E190">
            <v>223483</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4-IOND"/>
      <sheetName val="Hoja1"/>
      <sheetName val="Prog.O12-Prod-O7-Act.OOO1"/>
      <sheetName val="Prog.O12-Prod-O7-Act.OOO2"/>
      <sheetName val="CLASIFICADOR OBJETAL"/>
      <sheetName val="PLANTILLA DE INSUMOS"/>
    </sheetNames>
    <sheetDataSet>
      <sheetData sheetId="0"/>
      <sheetData sheetId="1">
        <row r="6">
          <cell r="G6">
            <v>59900</v>
          </cell>
        </row>
        <row r="10">
          <cell r="G10">
            <v>62500</v>
          </cell>
        </row>
        <row r="12">
          <cell r="G12">
            <v>45000</v>
          </cell>
        </row>
        <row r="13">
          <cell r="G13">
            <v>7500</v>
          </cell>
        </row>
        <row r="14">
          <cell r="G14">
            <v>3000</v>
          </cell>
        </row>
        <row r="15">
          <cell r="G15">
            <v>37500</v>
          </cell>
        </row>
        <row r="19">
          <cell r="G19">
            <v>46500</v>
          </cell>
        </row>
        <row r="20">
          <cell r="G20">
            <v>300000</v>
          </cell>
        </row>
        <row r="26">
          <cell r="G26">
            <v>446000</v>
          </cell>
        </row>
        <row r="31">
          <cell r="G31">
            <v>163000</v>
          </cell>
        </row>
        <row r="37">
          <cell r="F37">
            <v>750000</v>
          </cell>
        </row>
        <row r="139">
          <cell r="G139"/>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5-DESPACHO"/>
      <sheetName val="PLANTILLA DE INSUMOS"/>
      <sheetName val="COSTEO-2024-Prog.O1-Act.OOO1"/>
      <sheetName val="CLASIFICADOR OBJETAL"/>
    </sheetNames>
    <sheetDataSet>
      <sheetData sheetId="0"/>
      <sheetData sheetId="1">
        <row r="6">
          <cell r="F6">
            <v>181600</v>
          </cell>
        </row>
        <row r="7">
          <cell r="F7">
            <v>468427</v>
          </cell>
        </row>
        <row r="8">
          <cell r="F8">
            <v>153750</v>
          </cell>
        </row>
        <row r="16">
          <cell r="F16">
            <v>24900</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
      <sheetName val="Presupuesto"/>
      <sheetName val="Plantilla de Insumos"/>
      <sheetName val="Clasificador Objetal"/>
    </sheetNames>
    <sheetDataSet>
      <sheetData sheetId="0" refreshError="1"/>
      <sheetData sheetId="1" refreshError="1">
        <row r="13">
          <cell r="E13">
            <v>181600</v>
          </cell>
        </row>
        <row r="40">
          <cell r="E40">
            <v>20000</v>
          </cell>
        </row>
      </sheetData>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C. "/>
      <sheetName val="Presupuesto"/>
      <sheetName val="Insumos"/>
      <sheetName val="Clasificador Objetal"/>
      <sheetName val="Ejec. Trim.1,2."/>
    </sheetNames>
    <sheetDataSet>
      <sheetData sheetId="0" refreshError="1"/>
      <sheetData sheetId="1" refreshError="1">
        <row r="41">
          <cell r="E41">
            <v>155000</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4-RR,HH."/>
      <sheetName val="COSTEO-2024-Prog.O1-Act.OOO2"/>
      <sheetName val="PLANTILLA DE INSUMOS"/>
      <sheetName val="CLASIFICADOR OBJETAL"/>
      <sheetName val="Hoja1"/>
    </sheetNames>
    <sheetDataSet>
      <sheetData sheetId="0" refreshError="1"/>
      <sheetData sheetId="1" refreshError="1"/>
      <sheetData sheetId="2" refreshError="1">
        <row r="6">
          <cell r="F6">
            <v>735000</v>
          </cell>
        </row>
      </sheetData>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PD."/>
      <sheetName val="Presupuesto"/>
      <sheetName val="OBJETAL "/>
      <sheetName val="1mer. Trimes."/>
      <sheetName val="2do. Trimes. "/>
      <sheetName val="3cer. Trimes."/>
      <sheetName val="4to. Trimes."/>
      <sheetName val="Resumen Ejec. Anual"/>
    </sheetNames>
    <sheetDataSet>
      <sheetData sheetId="0"/>
      <sheetData sheetId="1">
        <row r="20">
          <cell r="E20">
            <v>295630</v>
          </cell>
        </row>
        <row r="26">
          <cell r="E26">
            <v>49000</v>
          </cell>
        </row>
        <row r="35">
          <cell r="E35">
            <v>40870</v>
          </cell>
        </row>
        <row r="44">
          <cell r="E44">
            <v>75000</v>
          </cell>
        </row>
        <row r="62">
          <cell r="E62">
            <v>65000</v>
          </cell>
        </row>
        <row r="71">
          <cell r="E71">
            <v>51000</v>
          </cell>
        </row>
        <row r="80">
          <cell r="E80">
            <v>568750</v>
          </cell>
        </row>
        <row r="87">
          <cell r="E87">
            <v>103000</v>
          </cell>
        </row>
        <row r="92">
          <cell r="E92">
            <v>13050</v>
          </cell>
        </row>
        <row r="99">
          <cell r="E99">
            <v>6000</v>
          </cell>
        </row>
        <row r="106">
          <cell r="E106">
            <v>53760</v>
          </cell>
        </row>
        <row r="112">
          <cell r="E112">
            <v>120500</v>
          </cell>
        </row>
        <row r="118">
          <cell r="E118">
            <v>11250</v>
          </cell>
        </row>
        <row r="124">
          <cell r="E124">
            <v>251000</v>
          </cell>
        </row>
      </sheetData>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5-COMUNICACIONES"/>
      <sheetName val="PLANTILLA DE INSUMOS"/>
      <sheetName val="COSTEO-2024-Prog.O1-Act.OOO1"/>
      <sheetName val="CLASIFICADOR OBJETAL"/>
    </sheetNames>
    <sheetDataSet>
      <sheetData sheetId="0"/>
      <sheetData sheetId="1">
        <row r="6">
          <cell r="F6">
            <v>9000</v>
          </cell>
        </row>
        <row r="9">
          <cell r="F9">
            <v>9000</v>
          </cell>
        </row>
        <row r="12">
          <cell r="F12">
            <v>9000</v>
          </cell>
        </row>
        <row r="15">
          <cell r="F15">
            <v>36000</v>
          </cell>
        </row>
        <row r="18">
          <cell r="F18">
            <v>9000</v>
          </cell>
        </row>
        <row r="20">
          <cell r="F20">
            <v>36000</v>
          </cell>
        </row>
        <row r="24">
          <cell r="F24">
            <v>172515</v>
          </cell>
        </row>
        <row r="26">
          <cell r="F26">
            <v>140000</v>
          </cell>
        </row>
        <row r="31">
          <cell r="F31">
            <v>7200</v>
          </cell>
        </row>
        <row r="34">
          <cell r="F34">
            <v>2000.0099999999998</v>
          </cell>
        </row>
        <row r="37">
          <cell r="F37">
            <v>2800</v>
          </cell>
        </row>
        <row r="44">
          <cell r="G44">
            <v>735052</v>
          </cell>
        </row>
        <row r="48">
          <cell r="F48">
            <v>12000</v>
          </cell>
        </row>
        <row r="49">
          <cell r="F49">
            <v>15000</v>
          </cell>
        </row>
        <row r="50">
          <cell r="F50">
            <v>12000</v>
          </cell>
        </row>
        <row r="51">
          <cell r="F51">
            <v>20000</v>
          </cell>
        </row>
        <row r="52">
          <cell r="F52">
            <v>50000</v>
          </cell>
        </row>
        <row r="53">
          <cell r="F53">
            <v>6400</v>
          </cell>
        </row>
        <row r="54">
          <cell r="F54">
            <v>14400</v>
          </cell>
        </row>
        <row r="55">
          <cell r="F55">
            <v>8000</v>
          </cell>
        </row>
        <row r="56">
          <cell r="F56">
            <v>50000</v>
          </cell>
        </row>
        <row r="57">
          <cell r="F57">
            <v>60000</v>
          </cell>
        </row>
        <row r="58">
          <cell r="F58">
            <v>60000</v>
          </cell>
        </row>
        <row r="59">
          <cell r="F59">
            <v>7200</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 Comunicaciones"/>
      <sheetName val="Presupuesto 2021"/>
      <sheetName val="Matriz de Insumos"/>
      <sheetName val="Clasificador Objetal"/>
    </sheetNames>
    <sheetDataSet>
      <sheetData sheetId="0" refreshError="1"/>
      <sheetData sheetId="1" refreshError="1">
        <row r="115">
          <cell r="D115">
            <v>0</v>
          </cell>
        </row>
      </sheetData>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5-CORRESP."/>
      <sheetName val="COSTEO-2024-Prog.O1-Act.OOO2"/>
      <sheetName val="PLANTILLA DE INSUMOS"/>
      <sheetName val="CLASIFICADOR OBJETAL"/>
    </sheetNames>
    <sheetDataSet>
      <sheetData sheetId="0"/>
      <sheetData sheetId="1"/>
      <sheetData sheetId="2">
        <row r="6">
          <cell r="G6">
            <v>340000</v>
          </cell>
        </row>
        <row r="12">
          <cell r="G12">
            <v>194135</v>
          </cell>
        </row>
        <row r="15">
          <cell r="F15">
            <v>33000</v>
          </cell>
        </row>
      </sheetData>
      <sheetData sheetId="3"/>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74" zoomScaleNormal="74" workbookViewId="0">
      <selection sqref="A1:O25"/>
    </sheetView>
  </sheetViews>
  <sheetFormatPr baseColWidth="10" defaultColWidth="9.140625" defaultRowHeight="15"/>
  <cols>
    <col min="13" max="13" width="0.7109375" customWidth="1"/>
    <col min="14" max="14" width="3.28515625" customWidth="1"/>
  </cols>
  <sheetData>
    <row r="1" spans="1:15" ht="14.25" customHeight="1">
      <c r="A1" s="1846" t="s">
        <v>3480</v>
      </c>
      <c r="B1" s="1847"/>
      <c r="C1" s="1847"/>
      <c r="D1" s="1847"/>
      <c r="E1" s="1847"/>
      <c r="F1" s="1847"/>
      <c r="G1" s="1847"/>
      <c r="H1" s="1847"/>
      <c r="I1" s="1847"/>
      <c r="J1" s="1847"/>
      <c r="K1" s="1847"/>
      <c r="L1" s="1847"/>
      <c r="M1" s="1847"/>
      <c r="N1" s="1847"/>
      <c r="O1" s="1847"/>
    </row>
    <row r="2" spans="1:15" ht="15.75" hidden="1" customHeight="1">
      <c r="A2" s="1847"/>
      <c r="B2" s="1847"/>
      <c r="C2" s="1847"/>
      <c r="D2" s="1847"/>
      <c r="E2" s="1847"/>
      <c r="F2" s="1847"/>
      <c r="G2" s="1847"/>
      <c r="H2" s="1847"/>
      <c r="I2" s="1847"/>
      <c r="J2" s="1847"/>
      <c r="K2" s="1847"/>
      <c r="L2" s="1847"/>
      <c r="M2" s="1847"/>
      <c r="N2" s="1847"/>
      <c r="O2" s="1847"/>
    </row>
    <row r="3" spans="1:15" ht="15.75" customHeight="1">
      <c r="A3" s="1847"/>
      <c r="B3" s="1847"/>
      <c r="C3" s="1847"/>
      <c r="D3" s="1847"/>
      <c r="E3" s="1847"/>
      <c r="F3" s="1847"/>
      <c r="G3" s="1847"/>
      <c r="H3" s="1847"/>
      <c r="I3" s="1847"/>
      <c r="J3" s="1847"/>
      <c r="K3" s="1847"/>
      <c r="L3" s="1847"/>
      <c r="M3" s="1847"/>
      <c r="N3" s="1847"/>
      <c r="O3" s="1847"/>
    </row>
    <row r="4" spans="1:15" ht="15.75" customHeight="1">
      <c r="A4" s="1847"/>
      <c r="B4" s="1847"/>
      <c r="C4" s="1847"/>
      <c r="D4" s="1847"/>
      <c r="E4" s="1847"/>
      <c r="F4" s="1847"/>
      <c r="G4" s="1847"/>
      <c r="H4" s="1847"/>
      <c r="I4" s="1847"/>
      <c r="J4" s="1847"/>
      <c r="K4" s="1847"/>
      <c r="L4" s="1847"/>
      <c r="M4" s="1847"/>
      <c r="N4" s="1847"/>
      <c r="O4" s="1847"/>
    </row>
    <row r="5" spans="1:15" ht="15.75" customHeight="1">
      <c r="A5" s="1847"/>
      <c r="B5" s="1847"/>
      <c r="C5" s="1847"/>
      <c r="D5" s="1847"/>
      <c r="E5" s="1847"/>
      <c r="F5" s="1847"/>
      <c r="G5" s="1847"/>
      <c r="H5" s="1847"/>
      <c r="I5" s="1847"/>
      <c r="J5" s="1847"/>
      <c r="K5" s="1847"/>
      <c r="L5" s="1847"/>
      <c r="M5" s="1847"/>
      <c r="N5" s="1847"/>
      <c r="O5" s="1847"/>
    </row>
    <row r="6" spans="1:15" ht="15.75" customHeight="1">
      <c r="A6" s="1847"/>
      <c r="B6" s="1847"/>
      <c r="C6" s="1847"/>
      <c r="D6" s="1847"/>
      <c r="E6" s="1847"/>
      <c r="F6" s="1847"/>
      <c r="G6" s="1847"/>
      <c r="H6" s="1847"/>
      <c r="I6" s="1847"/>
      <c r="J6" s="1847"/>
      <c r="K6" s="1847"/>
      <c r="L6" s="1847"/>
      <c r="M6" s="1847"/>
      <c r="N6" s="1847"/>
      <c r="O6" s="1847"/>
    </row>
    <row r="7" spans="1:15" ht="15.75" customHeight="1">
      <c r="A7" s="1847"/>
      <c r="B7" s="1847"/>
      <c r="C7" s="1847"/>
      <c r="D7" s="1847"/>
      <c r="E7" s="1847"/>
      <c r="F7" s="1847"/>
      <c r="G7" s="1847"/>
      <c r="H7" s="1847"/>
      <c r="I7" s="1847"/>
      <c r="J7" s="1847"/>
      <c r="K7" s="1847"/>
      <c r="L7" s="1847"/>
      <c r="M7" s="1847"/>
      <c r="N7" s="1847"/>
      <c r="O7" s="1847"/>
    </row>
    <row r="8" spans="1:15" ht="15.75" customHeight="1">
      <c r="A8" s="1847"/>
      <c r="B8" s="1847"/>
      <c r="C8" s="1847"/>
      <c r="D8" s="1847"/>
      <c r="E8" s="1847"/>
      <c r="F8" s="1847"/>
      <c r="G8" s="1847"/>
      <c r="H8" s="1847"/>
      <c r="I8" s="1847"/>
      <c r="J8" s="1847"/>
      <c r="K8" s="1847"/>
      <c r="L8" s="1847"/>
      <c r="M8" s="1847"/>
      <c r="N8" s="1847"/>
      <c r="O8" s="1847"/>
    </row>
    <row r="9" spans="1:15" ht="15.75" customHeight="1">
      <c r="A9" s="1847"/>
      <c r="B9" s="1847"/>
      <c r="C9" s="1847"/>
      <c r="D9" s="1847"/>
      <c r="E9" s="1847"/>
      <c r="F9" s="1847"/>
      <c r="G9" s="1847"/>
      <c r="H9" s="1847"/>
      <c r="I9" s="1847"/>
      <c r="J9" s="1847"/>
      <c r="K9" s="1847"/>
      <c r="L9" s="1847"/>
      <c r="M9" s="1847"/>
      <c r="N9" s="1847"/>
      <c r="O9" s="1847"/>
    </row>
    <row r="10" spans="1:15" ht="15.75" customHeight="1">
      <c r="A10" s="1847"/>
      <c r="B10" s="1847"/>
      <c r="C10" s="1847"/>
      <c r="D10" s="1847"/>
      <c r="E10" s="1847"/>
      <c r="F10" s="1847"/>
      <c r="G10" s="1847"/>
      <c r="H10" s="1847"/>
      <c r="I10" s="1847"/>
      <c r="J10" s="1847"/>
      <c r="K10" s="1847"/>
      <c r="L10" s="1847"/>
      <c r="M10" s="1847"/>
      <c r="N10" s="1847"/>
      <c r="O10" s="1847"/>
    </row>
    <row r="11" spans="1:15" ht="15.75" customHeight="1">
      <c r="A11" s="1847"/>
      <c r="B11" s="1847"/>
      <c r="C11" s="1847"/>
      <c r="D11" s="1847"/>
      <c r="E11" s="1847"/>
      <c r="F11" s="1847"/>
      <c r="G11" s="1847"/>
      <c r="H11" s="1847"/>
      <c r="I11" s="1847"/>
      <c r="J11" s="1847"/>
      <c r="K11" s="1847"/>
      <c r="L11" s="1847"/>
      <c r="M11" s="1847"/>
      <c r="N11" s="1847"/>
      <c r="O11" s="1847"/>
    </row>
    <row r="12" spans="1:15" ht="15.75" customHeight="1">
      <c r="A12" s="1847"/>
      <c r="B12" s="1847"/>
      <c r="C12" s="1847"/>
      <c r="D12" s="1847"/>
      <c r="E12" s="1847"/>
      <c r="F12" s="1847"/>
      <c r="G12" s="1847"/>
      <c r="H12" s="1847"/>
      <c r="I12" s="1847"/>
      <c r="J12" s="1847"/>
      <c r="K12" s="1847"/>
      <c r="L12" s="1847"/>
      <c r="M12" s="1847"/>
      <c r="N12" s="1847"/>
      <c r="O12" s="1847"/>
    </row>
    <row r="13" spans="1:15" ht="15.75" customHeight="1">
      <c r="A13" s="1847"/>
      <c r="B13" s="1847"/>
      <c r="C13" s="1847"/>
      <c r="D13" s="1847"/>
      <c r="E13" s="1847"/>
      <c r="F13" s="1847"/>
      <c r="G13" s="1847"/>
      <c r="H13" s="1847"/>
      <c r="I13" s="1847"/>
      <c r="J13" s="1847"/>
      <c r="K13" s="1847"/>
      <c r="L13" s="1847"/>
      <c r="M13" s="1847"/>
      <c r="N13" s="1847"/>
      <c r="O13" s="1847"/>
    </row>
    <row r="14" spans="1:15" ht="15.75" customHeight="1">
      <c r="A14" s="1847"/>
      <c r="B14" s="1847"/>
      <c r="C14" s="1847"/>
      <c r="D14" s="1847"/>
      <c r="E14" s="1847"/>
      <c r="F14" s="1847"/>
      <c r="G14" s="1847"/>
      <c r="H14" s="1847"/>
      <c r="I14" s="1847"/>
      <c r="J14" s="1847"/>
      <c r="K14" s="1847"/>
      <c r="L14" s="1847"/>
      <c r="M14" s="1847"/>
      <c r="N14" s="1847"/>
      <c r="O14" s="1847"/>
    </row>
    <row r="15" spans="1:15" ht="15.75" customHeight="1">
      <c r="A15" s="1847"/>
      <c r="B15" s="1847"/>
      <c r="C15" s="1847"/>
      <c r="D15" s="1847"/>
      <c r="E15" s="1847"/>
      <c r="F15" s="1847"/>
      <c r="G15" s="1847"/>
      <c r="H15" s="1847"/>
      <c r="I15" s="1847"/>
      <c r="J15" s="1847"/>
      <c r="K15" s="1847"/>
      <c r="L15" s="1847"/>
      <c r="M15" s="1847"/>
      <c r="N15" s="1847"/>
      <c r="O15" s="1847"/>
    </row>
    <row r="16" spans="1:15" ht="15.75" customHeight="1">
      <c r="A16" s="1847"/>
      <c r="B16" s="1847"/>
      <c r="C16" s="1847"/>
      <c r="D16" s="1847"/>
      <c r="E16" s="1847"/>
      <c r="F16" s="1847"/>
      <c r="G16" s="1847"/>
      <c r="H16" s="1847"/>
      <c r="I16" s="1847"/>
      <c r="J16" s="1847"/>
      <c r="K16" s="1847"/>
      <c r="L16" s="1847"/>
      <c r="M16" s="1847"/>
      <c r="N16" s="1847"/>
      <c r="O16" s="1847"/>
    </row>
    <row r="17" spans="1:15" ht="15.75" customHeight="1">
      <c r="A17" s="1847"/>
      <c r="B17" s="1847"/>
      <c r="C17" s="1847"/>
      <c r="D17" s="1847"/>
      <c r="E17" s="1847"/>
      <c r="F17" s="1847"/>
      <c r="G17" s="1847"/>
      <c r="H17" s="1847"/>
      <c r="I17" s="1847"/>
      <c r="J17" s="1847"/>
      <c r="K17" s="1847"/>
      <c r="L17" s="1847"/>
      <c r="M17" s="1847"/>
      <c r="N17" s="1847"/>
      <c r="O17" s="1847"/>
    </row>
    <row r="18" spans="1:15" ht="15.75" customHeight="1">
      <c r="A18" s="1847"/>
      <c r="B18" s="1847"/>
      <c r="C18" s="1847"/>
      <c r="D18" s="1847"/>
      <c r="E18" s="1847"/>
      <c r="F18" s="1847"/>
      <c r="G18" s="1847"/>
      <c r="H18" s="1847"/>
      <c r="I18" s="1847"/>
      <c r="J18" s="1847"/>
      <c r="K18" s="1847"/>
      <c r="L18" s="1847"/>
      <c r="M18" s="1847"/>
      <c r="N18" s="1847"/>
      <c r="O18" s="1847"/>
    </row>
    <row r="19" spans="1:15" ht="15.75" customHeight="1">
      <c r="A19" s="1847"/>
      <c r="B19" s="1847"/>
      <c r="C19" s="1847"/>
      <c r="D19" s="1847"/>
      <c r="E19" s="1847"/>
      <c r="F19" s="1847"/>
      <c r="G19" s="1847"/>
      <c r="H19" s="1847"/>
      <c r="I19" s="1847"/>
      <c r="J19" s="1847"/>
      <c r="K19" s="1847"/>
      <c r="L19" s="1847"/>
      <c r="M19" s="1847"/>
      <c r="N19" s="1847"/>
      <c r="O19" s="1847"/>
    </row>
    <row r="20" spans="1:15" ht="15.75" customHeight="1">
      <c r="A20" s="1847"/>
      <c r="B20" s="1847"/>
      <c r="C20" s="1847"/>
      <c r="D20" s="1847"/>
      <c r="E20" s="1847"/>
      <c r="F20" s="1847"/>
      <c r="G20" s="1847"/>
      <c r="H20" s="1847"/>
      <c r="I20" s="1847"/>
      <c r="J20" s="1847"/>
      <c r="K20" s="1847"/>
      <c r="L20" s="1847"/>
      <c r="M20" s="1847"/>
      <c r="N20" s="1847"/>
      <c r="O20" s="1847"/>
    </row>
    <row r="21" spans="1:15" ht="15.75" customHeight="1">
      <c r="A21" s="1847"/>
      <c r="B21" s="1847"/>
      <c r="C21" s="1847"/>
      <c r="D21" s="1847"/>
      <c r="E21" s="1847"/>
      <c r="F21" s="1847"/>
      <c r="G21" s="1847"/>
      <c r="H21" s="1847"/>
      <c r="I21" s="1847"/>
      <c r="J21" s="1847"/>
      <c r="K21" s="1847"/>
      <c r="L21" s="1847"/>
      <c r="M21" s="1847"/>
      <c r="N21" s="1847"/>
      <c r="O21" s="1847"/>
    </row>
    <row r="22" spans="1:15" ht="15.75" customHeight="1">
      <c r="A22" s="1847"/>
      <c r="B22" s="1847"/>
      <c r="C22" s="1847"/>
      <c r="D22" s="1847"/>
      <c r="E22" s="1847"/>
      <c r="F22" s="1847"/>
      <c r="G22" s="1847"/>
      <c r="H22" s="1847"/>
      <c r="I22" s="1847"/>
      <c r="J22" s="1847"/>
      <c r="K22" s="1847"/>
      <c r="L22" s="1847"/>
      <c r="M22" s="1847"/>
      <c r="N22" s="1847"/>
      <c r="O22" s="1847"/>
    </row>
    <row r="23" spans="1:15" ht="15.75" customHeight="1">
      <c r="A23" s="1847"/>
      <c r="B23" s="1847"/>
      <c r="C23" s="1847"/>
      <c r="D23" s="1847"/>
      <c r="E23" s="1847"/>
      <c r="F23" s="1847"/>
      <c r="G23" s="1847"/>
      <c r="H23" s="1847"/>
      <c r="I23" s="1847"/>
      <c r="J23" s="1847"/>
      <c r="K23" s="1847"/>
      <c r="L23" s="1847"/>
      <c r="M23" s="1847"/>
      <c r="N23" s="1847"/>
      <c r="O23" s="1847"/>
    </row>
    <row r="24" spans="1:15" ht="15.75" customHeight="1">
      <c r="A24" s="1847"/>
      <c r="B24" s="1847"/>
      <c r="C24" s="1847"/>
      <c r="D24" s="1847"/>
      <c r="E24" s="1847"/>
      <c r="F24" s="1847"/>
      <c r="G24" s="1847"/>
      <c r="H24" s="1847"/>
      <c r="I24" s="1847"/>
      <c r="J24" s="1847"/>
      <c r="K24" s="1847"/>
      <c r="L24" s="1847"/>
      <c r="M24" s="1847"/>
      <c r="N24" s="1847"/>
      <c r="O24" s="1847"/>
    </row>
    <row r="25" spans="1:15" ht="15.75" customHeight="1">
      <c r="A25" s="1847"/>
      <c r="B25" s="1847"/>
      <c r="C25" s="1847"/>
      <c r="D25" s="1847"/>
      <c r="E25" s="1847"/>
      <c r="F25" s="1847"/>
      <c r="G25" s="1847"/>
      <c r="H25" s="1847"/>
      <c r="I25" s="1847"/>
      <c r="J25" s="1847"/>
      <c r="K25" s="1847"/>
      <c r="L25" s="1847"/>
      <c r="M25" s="1847"/>
      <c r="N25" s="1847"/>
      <c r="O25" s="1847"/>
    </row>
    <row r="26" spans="1:15" ht="15.75" customHeight="1">
      <c r="A26" s="1845"/>
      <c r="B26" s="1845"/>
      <c r="C26" s="1845"/>
      <c r="D26" s="1845"/>
      <c r="E26" s="1845"/>
      <c r="F26" s="1845"/>
      <c r="G26" s="1845"/>
      <c r="H26" s="1845"/>
      <c r="I26" s="1845"/>
      <c r="J26" s="1845"/>
      <c r="K26" s="1845"/>
      <c r="L26" s="1845"/>
      <c r="M26" s="1845"/>
      <c r="N26" s="1845"/>
      <c r="O26" s="1845"/>
    </row>
    <row r="27" spans="1:15">
      <c r="A27" s="1844"/>
      <c r="B27" s="1844"/>
      <c r="C27" s="1844"/>
      <c r="D27" s="1844"/>
      <c r="E27" s="1844"/>
      <c r="F27" s="1844"/>
      <c r="G27" s="1844"/>
      <c r="H27" s="1844"/>
      <c r="I27" s="1844"/>
      <c r="J27" s="1844"/>
      <c r="K27" s="1844"/>
      <c r="L27" s="1844"/>
      <c r="M27" s="1844"/>
      <c r="N27" s="1844"/>
      <c r="O27" s="1844"/>
    </row>
    <row r="28" spans="1:15">
      <c r="A28" s="1844"/>
      <c r="B28" s="1844"/>
      <c r="C28" s="1844"/>
      <c r="D28" s="1844"/>
      <c r="E28" s="1844"/>
      <c r="F28" s="1844"/>
      <c r="G28" s="1844"/>
      <c r="H28" s="1844"/>
      <c r="I28" s="1844"/>
      <c r="J28" s="1844"/>
      <c r="K28" s="1844"/>
      <c r="L28" s="1844"/>
      <c r="M28" s="1844"/>
      <c r="N28" s="1844"/>
      <c r="O28" s="1844"/>
    </row>
    <row r="29" spans="1:15">
      <c r="A29" s="1844"/>
      <c r="B29" s="1844"/>
      <c r="C29" s="1844"/>
      <c r="D29" s="1844"/>
      <c r="E29" s="1844"/>
      <c r="F29" s="1844"/>
      <c r="G29" s="1844"/>
      <c r="H29" s="1844"/>
      <c r="I29" s="1844"/>
      <c r="J29" s="1844"/>
      <c r="K29" s="1844"/>
      <c r="L29" s="1844"/>
      <c r="M29" s="1844"/>
      <c r="N29" s="1844"/>
      <c r="O29" s="1844"/>
    </row>
    <row r="30" spans="1:15">
      <c r="A30" s="1844"/>
      <c r="B30" s="1844"/>
      <c r="C30" s="1844"/>
      <c r="D30" s="1844"/>
      <c r="E30" s="1844"/>
      <c r="F30" s="1844"/>
      <c r="G30" s="1844"/>
      <c r="H30" s="1844"/>
      <c r="I30" s="1844"/>
      <c r="J30" s="1844"/>
      <c r="K30" s="1844"/>
      <c r="L30" s="1844"/>
      <c r="M30" s="1844"/>
      <c r="N30" s="1844"/>
      <c r="O30" s="1844"/>
    </row>
    <row r="31" spans="1:15">
      <c r="A31" s="1844"/>
      <c r="B31" s="1844"/>
      <c r="C31" s="1844"/>
      <c r="D31" s="1844"/>
      <c r="E31" s="1844"/>
      <c r="F31" s="1844"/>
      <c r="G31" s="1844"/>
      <c r="H31" s="1844"/>
      <c r="I31" s="1844"/>
      <c r="J31" s="1844"/>
      <c r="K31" s="1844"/>
      <c r="L31" s="1844"/>
      <c r="M31" s="1844"/>
      <c r="N31" s="1844"/>
      <c r="O31" s="1844"/>
    </row>
    <row r="32" spans="1:15">
      <c r="A32" s="1844"/>
      <c r="B32" s="1844"/>
      <c r="C32" s="1844"/>
      <c r="D32" s="1844"/>
      <c r="E32" s="1844"/>
      <c r="F32" s="1844"/>
      <c r="G32" s="1844"/>
      <c r="H32" s="1844"/>
      <c r="I32" s="1844"/>
      <c r="J32" s="1844"/>
      <c r="K32" s="1844"/>
      <c r="L32" s="1844"/>
      <c r="M32" s="1844"/>
      <c r="N32" s="1844"/>
      <c r="O32" s="1844"/>
    </row>
  </sheetData>
  <mergeCells count="3">
    <mergeCell ref="A27:O32"/>
    <mergeCell ref="A26:O26"/>
    <mergeCell ref="A1:O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90" zoomScaleNormal="90" workbookViewId="0">
      <selection activeCell="G41" sqref="G41"/>
    </sheetView>
  </sheetViews>
  <sheetFormatPr baseColWidth="10" defaultColWidth="9.140625" defaultRowHeight="15"/>
  <cols>
    <col min="1" max="1" width="9.140625" style="7"/>
    <col min="2" max="2" width="28.140625" customWidth="1"/>
    <col min="3" max="3" width="29.140625" customWidth="1"/>
    <col min="4" max="4" width="63.42578125" customWidth="1"/>
    <col min="5" max="5" width="23.42578125" customWidth="1"/>
    <col min="8" max="8" width="17.85546875" customWidth="1"/>
  </cols>
  <sheetData>
    <row r="1" spans="1:5" ht="15.75" thickBot="1"/>
    <row r="2" spans="1:5" ht="27">
      <c r="A2" s="1829"/>
      <c r="B2" s="1867" t="s">
        <v>3530</v>
      </c>
      <c r="C2" s="1867"/>
      <c r="D2" s="1867"/>
      <c r="E2" s="1867"/>
    </row>
    <row r="3" spans="1:5" ht="33">
      <c r="B3" s="1834"/>
      <c r="C3" s="1850" t="s">
        <v>3541</v>
      </c>
      <c r="D3" s="1851"/>
      <c r="E3" s="1834"/>
    </row>
    <row r="4" spans="1:5" ht="21">
      <c r="B4" s="1868" t="s">
        <v>3481</v>
      </c>
      <c r="C4" s="1868"/>
      <c r="D4" s="1868"/>
      <c r="E4" s="1868"/>
    </row>
    <row r="5" spans="1:5">
      <c r="B5" s="1869" t="s">
        <v>3482</v>
      </c>
      <c r="C5" s="1869"/>
      <c r="D5" s="1869"/>
      <c r="E5" s="1828">
        <f>E6+E12+E24+E29+E47+E48+E45+E41</f>
        <v>3023343450.3000002</v>
      </c>
    </row>
    <row r="6" spans="1:5" ht="15.75" customHeight="1">
      <c r="B6" s="1870" t="s">
        <v>3483</v>
      </c>
      <c r="C6" s="1870"/>
      <c r="D6" s="1870"/>
      <c r="E6" s="1832">
        <f>E8+E9+E10+E11</f>
        <v>786399802</v>
      </c>
    </row>
    <row r="7" spans="1:5" ht="15.75" customHeight="1">
      <c r="B7" s="1849" t="s">
        <v>3540</v>
      </c>
      <c r="C7" s="1849"/>
      <c r="D7" s="1849"/>
      <c r="E7" s="1833"/>
    </row>
    <row r="8" spans="1:5" ht="15.75" thickBot="1">
      <c r="B8" s="1872" t="s">
        <v>3485</v>
      </c>
      <c r="C8" s="1872"/>
      <c r="D8" s="1872"/>
      <c r="E8" s="1827">
        <v>349257730</v>
      </c>
    </row>
    <row r="9" spans="1:5" ht="35.25" customHeight="1" thickBot="1">
      <c r="B9" s="1873" t="s">
        <v>3486</v>
      </c>
      <c r="C9" s="1873"/>
      <c r="D9" s="1873"/>
      <c r="E9" s="1825">
        <v>404050245</v>
      </c>
    </row>
    <row r="10" spans="1:5" ht="27" customHeight="1" thickBot="1">
      <c r="B10" s="1873" t="s">
        <v>3487</v>
      </c>
      <c r="C10" s="1873"/>
      <c r="D10" s="1873"/>
      <c r="E10" s="1825">
        <v>1788335</v>
      </c>
    </row>
    <row r="11" spans="1:5" ht="33.75" customHeight="1">
      <c r="B11" s="1874" t="s">
        <v>3488</v>
      </c>
      <c r="C11" s="1874"/>
      <c r="D11" s="1874"/>
      <c r="E11" s="1826">
        <v>31303492</v>
      </c>
    </row>
    <row r="12" spans="1:5" ht="15.75" thickBot="1">
      <c r="B12" s="1860" t="s">
        <v>3489</v>
      </c>
      <c r="C12" s="1861"/>
      <c r="D12" s="1862"/>
      <c r="E12" s="1820">
        <f>SUM(E14:E23)</f>
        <v>376120110</v>
      </c>
    </row>
    <row r="13" spans="1:5" ht="15.75" thickBot="1">
      <c r="B13" s="1855" t="s">
        <v>3490</v>
      </c>
      <c r="C13" s="1856"/>
      <c r="D13" s="1817" t="s">
        <v>3484</v>
      </c>
      <c r="E13" s="1822"/>
    </row>
    <row r="14" spans="1:5" ht="15.75" thickBot="1">
      <c r="A14" s="1830"/>
      <c r="B14" s="1857" t="s">
        <v>3491</v>
      </c>
      <c r="C14" s="1857"/>
      <c r="D14" s="1823" t="s">
        <v>3517</v>
      </c>
      <c r="E14" s="1825">
        <v>8456522</v>
      </c>
    </row>
    <row r="15" spans="1:5" ht="26.25" customHeight="1" thickBot="1">
      <c r="A15" s="1830"/>
      <c r="B15" s="1858"/>
      <c r="C15" s="1858"/>
      <c r="D15" s="1821" t="s">
        <v>3518</v>
      </c>
      <c r="E15" s="1827">
        <v>331632728</v>
      </c>
    </row>
    <row r="16" spans="1:5" ht="26.25" customHeight="1" thickBot="1">
      <c r="B16" s="1859" t="s">
        <v>3492</v>
      </c>
      <c r="C16" s="1859"/>
      <c r="D16" s="1823" t="s">
        <v>3519</v>
      </c>
      <c r="E16" s="1825">
        <v>9770087</v>
      </c>
    </row>
    <row r="17" spans="1:8" ht="30.75" customHeight="1" thickBot="1">
      <c r="B17" s="1859" t="s">
        <v>3493</v>
      </c>
      <c r="C17" s="1859"/>
      <c r="D17" s="1823" t="s">
        <v>3512</v>
      </c>
      <c r="E17" s="1825">
        <v>7682095</v>
      </c>
    </row>
    <row r="18" spans="1:8" ht="29.25" thickBot="1">
      <c r="B18" s="1871" t="s">
        <v>3494</v>
      </c>
      <c r="C18" s="1871"/>
      <c r="D18" s="1823" t="s">
        <v>3520</v>
      </c>
      <c r="E18" s="1825">
        <v>2000000</v>
      </c>
    </row>
    <row r="19" spans="1:8" ht="29.25" thickBot="1">
      <c r="B19" s="1857"/>
      <c r="C19" s="1857"/>
      <c r="D19" s="1823" t="s">
        <v>3521</v>
      </c>
      <c r="E19" s="1825">
        <v>1023700</v>
      </c>
    </row>
    <row r="20" spans="1:8" ht="15.75" thickBot="1">
      <c r="A20" s="1831"/>
      <c r="B20" s="1858"/>
      <c r="C20" s="1858"/>
      <c r="D20" s="1821" t="s">
        <v>3522</v>
      </c>
      <c r="E20" s="1827">
        <v>8543394</v>
      </c>
    </row>
    <row r="21" spans="1:8" ht="50.25" customHeight="1" thickBot="1">
      <c r="A21" s="1831"/>
      <c r="B21" s="1859" t="s">
        <v>3495</v>
      </c>
      <c r="C21" s="1859"/>
      <c r="D21" s="1823" t="s">
        <v>3523</v>
      </c>
      <c r="E21" s="1825">
        <v>2300000</v>
      </c>
    </row>
    <row r="22" spans="1:8" ht="29.25" thickBot="1">
      <c r="A22" s="1831"/>
      <c r="B22" s="1871" t="s">
        <v>3496</v>
      </c>
      <c r="C22" s="1871"/>
      <c r="D22" s="1823" t="s">
        <v>3524</v>
      </c>
      <c r="E22" s="1825">
        <v>500000</v>
      </c>
    </row>
    <row r="23" spans="1:8" ht="36" customHeight="1" thickBot="1">
      <c r="B23" s="1858"/>
      <c r="C23" s="1858"/>
      <c r="D23" s="1821" t="s">
        <v>3525</v>
      </c>
      <c r="E23" s="1827">
        <v>4211584</v>
      </c>
    </row>
    <row r="24" spans="1:8" ht="26.25" customHeight="1" thickBot="1">
      <c r="B24" s="1863" t="s">
        <v>3497</v>
      </c>
      <c r="C24" s="1864"/>
      <c r="D24" s="1865"/>
      <c r="E24" s="1819">
        <f>E26+E27+E28</f>
        <v>13824667</v>
      </c>
    </row>
    <row r="25" spans="1:8" ht="15.75" thickBot="1">
      <c r="B25" s="1855" t="s">
        <v>3490</v>
      </c>
      <c r="C25" s="1856"/>
      <c r="D25" s="1817" t="s">
        <v>3484</v>
      </c>
      <c r="E25" s="1817"/>
    </row>
    <row r="26" spans="1:8" ht="29.25" thickBot="1">
      <c r="B26" s="1857" t="s">
        <v>3498</v>
      </c>
      <c r="C26" s="1857"/>
      <c r="D26" s="1821" t="s">
        <v>3526</v>
      </c>
      <c r="E26" s="1837">
        <v>12004439</v>
      </c>
    </row>
    <row r="27" spans="1:8" ht="29.25" thickBot="1">
      <c r="B27" s="1858"/>
      <c r="C27" s="1858"/>
      <c r="D27" s="1821" t="s">
        <v>3527</v>
      </c>
      <c r="E27" s="1837">
        <v>1000000</v>
      </c>
    </row>
    <row r="28" spans="1:8" ht="35.25" customHeight="1" thickBot="1">
      <c r="B28" s="1859" t="s">
        <v>3499</v>
      </c>
      <c r="C28" s="1859"/>
      <c r="D28" s="1823" t="s">
        <v>3528</v>
      </c>
      <c r="E28" s="1838">
        <v>820228</v>
      </c>
    </row>
    <row r="29" spans="1:8" ht="15.75" thickBot="1">
      <c r="B29" s="1876" t="s">
        <v>3500</v>
      </c>
      <c r="C29" s="1877"/>
      <c r="D29" s="1878"/>
      <c r="E29" s="1820">
        <f>E31+E32+E33+E34+E35+E36+E37+E38+E39+E40</f>
        <v>488079804</v>
      </c>
      <c r="H29">
        <v>488079804</v>
      </c>
    </row>
    <row r="30" spans="1:8" ht="15.75" thickBot="1">
      <c r="B30" s="1855" t="s">
        <v>3490</v>
      </c>
      <c r="C30" s="1856"/>
      <c r="D30" s="1817" t="s">
        <v>3484</v>
      </c>
      <c r="E30" s="1817"/>
    </row>
    <row r="31" spans="1:8" ht="29.25" thickBot="1">
      <c r="B31" s="1879" t="s">
        <v>3501</v>
      </c>
      <c r="C31" s="1879"/>
      <c r="D31" s="1821" t="s">
        <v>3539</v>
      </c>
      <c r="E31" s="1837">
        <v>283653212</v>
      </c>
    </row>
    <row r="32" spans="1:8" ht="43.5" thickBot="1">
      <c r="B32" s="1879"/>
      <c r="C32" s="1879"/>
      <c r="D32" s="1821" t="s">
        <v>3538</v>
      </c>
      <c r="E32" s="1837">
        <v>4748772</v>
      </c>
    </row>
    <row r="33" spans="2:5" ht="15.75" thickBot="1">
      <c r="B33" s="1880"/>
      <c r="C33" s="1880"/>
      <c r="D33" s="1821" t="s">
        <v>3537</v>
      </c>
      <c r="E33" s="1837">
        <v>36923170</v>
      </c>
    </row>
    <row r="34" spans="2:5" ht="29.25" thickBot="1">
      <c r="B34" s="1881" t="s">
        <v>3502</v>
      </c>
      <c r="C34" s="1881"/>
      <c r="D34" s="1823" t="s">
        <v>3536</v>
      </c>
      <c r="E34" s="1838">
        <v>34440044</v>
      </c>
    </row>
    <row r="35" spans="2:5">
      <c r="B35" s="1879" t="s">
        <v>3503</v>
      </c>
      <c r="C35" s="1879"/>
      <c r="D35" s="1818" t="s">
        <v>3535</v>
      </c>
      <c r="E35" s="1839">
        <v>55306923</v>
      </c>
    </row>
    <row r="36" spans="2:5" ht="15.75" thickBot="1">
      <c r="B36" s="1879"/>
      <c r="C36" s="1879"/>
      <c r="D36" s="1821" t="s">
        <v>3534</v>
      </c>
      <c r="E36" s="1837">
        <v>10679894</v>
      </c>
    </row>
    <row r="37" spans="2:5" ht="29.25" thickBot="1">
      <c r="B37" s="1879"/>
      <c r="C37" s="1879"/>
      <c r="D37" s="1823" t="s">
        <v>3533</v>
      </c>
      <c r="E37" s="1838">
        <v>20250570</v>
      </c>
    </row>
    <row r="38" spans="2:5" ht="29.25" thickBot="1">
      <c r="B38" s="1879"/>
      <c r="C38" s="1879"/>
      <c r="D38" s="1823" t="s">
        <v>3532</v>
      </c>
      <c r="E38" s="1838">
        <v>7831300</v>
      </c>
    </row>
    <row r="39" spans="2:5" ht="29.25" thickBot="1">
      <c r="B39" s="1880"/>
      <c r="C39" s="1880"/>
      <c r="D39" s="1823" t="s">
        <v>3531</v>
      </c>
      <c r="E39" s="1838">
        <v>1587040</v>
      </c>
    </row>
    <row r="40" spans="2:5" ht="46.5" customHeight="1" thickBot="1">
      <c r="B40" s="1880" t="s">
        <v>3504</v>
      </c>
      <c r="C40" s="1880"/>
      <c r="D40" s="1823" t="s">
        <v>3529</v>
      </c>
      <c r="E40" s="1838">
        <v>32658879</v>
      </c>
    </row>
    <row r="41" spans="2:5" ht="57.75" thickBot="1">
      <c r="B41" s="1854" t="s">
        <v>3505</v>
      </c>
      <c r="C41" s="1854"/>
      <c r="D41" s="1821" t="s">
        <v>3513</v>
      </c>
      <c r="E41" s="1852">
        <v>347105000</v>
      </c>
    </row>
    <row r="42" spans="2:5" ht="29.25" thickBot="1">
      <c r="B42" s="1854"/>
      <c r="C42" s="1854"/>
      <c r="D42" s="1821" t="s">
        <v>3514</v>
      </c>
      <c r="E42" s="1852"/>
    </row>
    <row r="43" spans="2:5" ht="43.5" thickBot="1">
      <c r="B43" s="1854"/>
      <c r="C43" s="1854"/>
      <c r="D43" s="1821" t="s">
        <v>3515</v>
      </c>
      <c r="E43" s="1852"/>
    </row>
    <row r="44" spans="2:5" ht="29.25" thickBot="1">
      <c r="B44" s="1866"/>
      <c r="C44" s="1866"/>
      <c r="D44" s="1824" t="s">
        <v>3516</v>
      </c>
      <c r="E44" s="1853"/>
    </row>
    <row r="45" spans="2:5" ht="45" customHeight="1">
      <c r="B45" s="1854" t="s">
        <v>3506</v>
      </c>
      <c r="C45" s="1854"/>
      <c r="D45" s="1818" t="s">
        <v>3507</v>
      </c>
      <c r="E45" s="1840">
        <v>12042679.300000001</v>
      </c>
    </row>
    <row r="46" spans="2:5">
      <c r="B46" s="1875" t="s">
        <v>3508</v>
      </c>
      <c r="C46" s="1875"/>
      <c r="D46" s="1875"/>
      <c r="E46" s="1828">
        <f>E6+E12+E24+E29+E41+E45</f>
        <v>2023572062.3</v>
      </c>
    </row>
    <row r="47" spans="2:5" ht="15.75">
      <c r="B47" s="1848" t="s">
        <v>3509</v>
      </c>
      <c r="C47" s="1848"/>
      <c r="D47" s="1836" t="s">
        <v>3510</v>
      </c>
      <c r="E47" s="1828">
        <v>22827987</v>
      </c>
    </row>
    <row r="48" spans="2:5" ht="15.75">
      <c r="B48" s="1848" t="s">
        <v>3511</v>
      </c>
      <c r="C48" s="1848"/>
      <c r="D48" s="1836" t="s">
        <v>3510</v>
      </c>
      <c r="E48" s="1828">
        <v>976943401</v>
      </c>
    </row>
  </sheetData>
  <mergeCells count="34">
    <mergeCell ref="B48:C48"/>
    <mergeCell ref="B8:D8"/>
    <mergeCell ref="B9:D9"/>
    <mergeCell ref="B10:D10"/>
    <mergeCell ref="B11:D11"/>
    <mergeCell ref="B46:D46"/>
    <mergeCell ref="B29:D29"/>
    <mergeCell ref="B30:C30"/>
    <mergeCell ref="B31:C33"/>
    <mergeCell ref="B34:C34"/>
    <mergeCell ref="B35:C39"/>
    <mergeCell ref="B40:C40"/>
    <mergeCell ref="B21:C21"/>
    <mergeCell ref="B22:C23"/>
    <mergeCell ref="B2:E2"/>
    <mergeCell ref="B4:E4"/>
    <mergeCell ref="B5:D5"/>
    <mergeCell ref="B6:D6"/>
    <mergeCell ref="B17:C17"/>
    <mergeCell ref="B47:C47"/>
    <mergeCell ref="B7:D7"/>
    <mergeCell ref="C3:D3"/>
    <mergeCell ref="E41:E44"/>
    <mergeCell ref="B45:C45"/>
    <mergeCell ref="B25:C25"/>
    <mergeCell ref="B26:C27"/>
    <mergeCell ref="B28:C28"/>
    <mergeCell ref="B12:D12"/>
    <mergeCell ref="B13:C13"/>
    <mergeCell ref="B14:C15"/>
    <mergeCell ref="B16:C16"/>
    <mergeCell ref="B24:D24"/>
    <mergeCell ref="B41:C44"/>
    <mergeCell ref="B18: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3:Q36"/>
  <sheetViews>
    <sheetView zoomScale="65" workbookViewId="0">
      <selection activeCell="B5" sqref="B5:P36"/>
    </sheetView>
  </sheetViews>
  <sheetFormatPr baseColWidth="10" defaultColWidth="11.140625" defaultRowHeight="15"/>
  <cols>
    <col min="1" max="1" width="5.28515625" customWidth="1"/>
    <col min="14" max="14" width="7.42578125" customWidth="1"/>
    <col min="15" max="15" width="2.28515625" hidden="1" customWidth="1"/>
    <col min="16" max="17" width="11.42578125" hidden="1" customWidth="1"/>
  </cols>
  <sheetData>
    <row r="3" spans="2:16" ht="6.75" customHeight="1"/>
    <row r="4" spans="2:16" ht="15.75" thickBot="1"/>
    <row r="5" spans="2:16" ht="40.5" customHeight="1">
      <c r="B5" s="1882" t="s">
        <v>275</v>
      </c>
      <c r="C5" s="1883"/>
      <c r="D5" s="1883"/>
      <c r="E5" s="1883"/>
      <c r="F5" s="1883"/>
      <c r="G5" s="1883"/>
      <c r="H5" s="1883"/>
      <c r="I5" s="1883"/>
      <c r="J5" s="1883"/>
      <c r="K5" s="1883"/>
      <c r="L5" s="1883"/>
      <c r="M5" s="1883"/>
      <c r="N5" s="1884"/>
      <c r="O5" s="1835"/>
      <c r="P5" s="1835"/>
    </row>
    <row r="6" spans="2:16" ht="15" customHeight="1">
      <c r="B6" s="1885" t="s">
        <v>3542</v>
      </c>
      <c r="C6" s="1846"/>
      <c r="D6" s="1846"/>
      <c r="E6" s="1846"/>
      <c r="F6" s="1846"/>
      <c r="G6" s="1846"/>
      <c r="H6" s="1846"/>
      <c r="I6" s="1846"/>
      <c r="J6" s="1846"/>
      <c r="K6" s="1846"/>
      <c r="L6" s="1846"/>
      <c r="M6" s="1846"/>
      <c r="N6" s="1886"/>
      <c r="O6" s="1835"/>
      <c r="P6" s="1835"/>
    </row>
    <row r="7" spans="2:16" ht="15" customHeight="1">
      <c r="B7" s="1885"/>
      <c r="C7" s="1846"/>
      <c r="D7" s="1846"/>
      <c r="E7" s="1846"/>
      <c r="F7" s="1846"/>
      <c r="G7" s="1846"/>
      <c r="H7" s="1846"/>
      <c r="I7" s="1846"/>
      <c r="J7" s="1846"/>
      <c r="K7" s="1846"/>
      <c r="L7" s="1846"/>
      <c r="M7" s="1846"/>
      <c r="N7" s="1886"/>
      <c r="O7" s="1835"/>
      <c r="P7" s="1835"/>
    </row>
    <row r="8" spans="2:16" ht="15" customHeight="1">
      <c r="B8" s="1887" t="s">
        <v>3543</v>
      </c>
      <c r="C8" s="1888"/>
      <c r="D8" s="1888"/>
      <c r="E8" s="1888"/>
      <c r="F8" s="1888"/>
      <c r="G8" s="1888"/>
      <c r="H8" s="1888"/>
      <c r="I8" s="1888"/>
      <c r="J8" s="1888"/>
      <c r="K8" s="1888"/>
      <c r="L8" s="1888"/>
      <c r="M8" s="1888"/>
      <c r="N8" s="1889"/>
      <c r="O8" s="1835"/>
      <c r="P8" s="1835"/>
    </row>
    <row r="9" spans="2:16" ht="15" customHeight="1">
      <c r="B9" s="1890"/>
      <c r="C9" s="1888"/>
      <c r="D9" s="1888"/>
      <c r="E9" s="1888"/>
      <c r="F9" s="1888"/>
      <c r="G9" s="1888"/>
      <c r="H9" s="1888"/>
      <c r="I9" s="1888"/>
      <c r="J9" s="1888"/>
      <c r="K9" s="1888"/>
      <c r="L9" s="1888"/>
      <c r="M9" s="1888"/>
      <c r="N9" s="1889"/>
      <c r="O9" s="1835"/>
      <c r="P9" s="1835"/>
    </row>
    <row r="10" spans="2:16" ht="15" customHeight="1">
      <c r="B10" s="1890"/>
      <c r="C10" s="1888"/>
      <c r="D10" s="1888"/>
      <c r="E10" s="1888"/>
      <c r="F10" s="1888"/>
      <c r="G10" s="1888"/>
      <c r="H10" s="1888"/>
      <c r="I10" s="1888"/>
      <c r="J10" s="1888"/>
      <c r="K10" s="1888"/>
      <c r="L10" s="1888"/>
      <c r="M10" s="1888"/>
      <c r="N10" s="1889"/>
      <c r="O10" s="1835"/>
      <c r="P10" s="1835"/>
    </row>
    <row r="11" spans="2:16" ht="15" customHeight="1">
      <c r="B11" s="1890"/>
      <c r="C11" s="1888"/>
      <c r="D11" s="1888"/>
      <c r="E11" s="1888"/>
      <c r="F11" s="1888"/>
      <c r="G11" s="1888"/>
      <c r="H11" s="1888"/>
      <c r="I11" s="1888"/>
      <c r="J11" s="1888"/>
      <c r="K11" s="1888"/>
      <c r="L11" s="1888"/>
      <c r="M11" s="1888"/>
      <c r="N11" s="1889"/>
      <c r="O11" s="1835"/>
      <c r="P11" s="1835"/>
    </row>
    <row r="12" spans="2:16" ht="15" customHeight="1">
      <c r="B12" s="1890"/>
      <c r="C12" s="1888"/>
      <c r="D12" s="1888"/>
      <c r="E12" s="1888"/>
      <c r="F12" s="1888"/>
      <c r="G12" s="1888"/>
      <c r="H12" s="1888"/>
      <c r="I12" s="1888"/>
      <c r="J12" s="1888"/>
      <c r="K12" s="1888"/>
      <c r="L12" s="1888"/>
      <c r="M12" s="1888"/>
      <c r="N12" s="1889"/>
      <c r="O12" s="1835"/>
      <c r="P12" s="1835"/>
    </row>
    <row r="13" spans="2:16" ht="15" customHeight="1">
      <c r="B13" s="1890"/>
      <c r="C13" s="1888"/>
      <c r="D13" s="1888"/>
      <c r="E13" s="1888"/>
      <c r="F13" s="1888"/>
      <c r="G13" s="1888"/>
      <c r="H13" s="1888"/>
      <c r="I13" s="1888"/>
      <c r="J13" s="1888"/>
      <c r="K13" s="1888"/>
      <c r="L13" s="1888"/>
      <c r="M13" s="1888"/>
      <c r="N13" s="1889"/>
      <c r="O13" s="1835"/>
      <c r="P13" s="1835"/>
    </row>
    <row r="14" spans="2:16" ht="15" customHeight="1">
      <c r="B14" s="1890"/>
      <c r="C14" s="1888"/>
      <c r="D14" s="1888"/>
      <c r="E14" s="1888"/>
      <c r="F14" s="1888"/>
      <c r="G14" s="1888"/>
      <c r="H14" s="1888"/>
      <c r="I14" s="1888"/>
      <c r="J14" s="1888"/>
      <c r="K14" s="1888"/>
      <c r="L14" s="1888"/>
      <c r="M14" s="1888"/>
      <c r="N14" s="1889"/>
      <c r="O14" s="1835"/>
      <c r="P14" s="1835"/>
    </row>
    <row r="15" spans="2:16" ht="15" customHeight="1">
      <c r="B15" s="1890"/>
      <c r="C15" s="1888"/>
      <c r="D15" s="1888"/>
      <c r="E15" s="1888"/>
      <c r="F15" s="1888"/>
      <c r="G15" s="1888"/>
      <c r="H15" s="1888"/>
      <c r="I15" s="1888"/>
      <c r="J15" s="1888"/>
      <c r="K15" s="1888"/>
      <c r="L15" s="1888"/>
      <c r="M15" s="1888"/>
      <c r="N15" s="1889"/>
      <c r="O15" s="1835"/>
      <c r="P15" s="1835"/>
    </row>
    <row r="16" spans="2:16" ht="15" customHeight="1">
      <c r="B16" s="1890"/>
      <c r="C16" s="1888"/>
      <c r="D16" s="1888"/>
      <c r="E16" s="1888"/>
      <c r="F16" s="1888"/>
      <c r="G16" s="1888"/>
      <c r="H16" s="1888"/>
      <c r="I16" s="1888"/>
      <c r="J16" s="1888"/>
      <c r="K16" s="1888"/>
      <c r="L16" s="1888"/>
      <c r="M16" s="1888"/>
      <c r="N16" s="1889"/>
      <c r="O16" s="1835"/>
      <c r="P16" s="1835"/>
    </row>
    <row r="17" spans="2:16" ht="15" customHeight="1">
      <c r="B17" s="1890"/>
      <c r="C17" s="1888"/>
      <c r="D17" s="1888"/>
      <c r="E17" s="1888"/>
      <c r="F17" s="1888"/>
      <c r="G17" s="1888"/>
      <c r="H17" s="1888"/>
      <c r="I17" s="1888"/>
      <c r="J17" s="1888"/>
      <c r="K17" s="1888"/>
      <c r="L17" s="1888"/>
      <c r="M17" s="1888"/>
      <c r="N17" s="1889"/>
      <c r="O17" s="1835"/>
      <c r="P17" s="1835"/>
    </row>
    <row r="18" spans="2:16" ht="15" customHeight="1">
      <c r="B18" s="1890"/>
      <c r="C18" s="1888"/>
      <c r="D18" s="1888"/>
      <c r="E18" s="1888"/>
      <c r="F18" s="1888"/>
      <c r="G18" s="1888"/>
      <c r="H18" s="1888"/>
      <c r="I18" s="1888"/>
      <c r="J18" s="1888"/>
      <c r="K18" s="1888"/>
      <c r="L18" s="1888"/>
      <c r="M18" s="1888"/>
      <c r="N18" s="1889"/>
      <c r="O18" s="1835"/>
      <c r="P18" s="1835"/>
    </row>
    <row r="19" spans="2:16" ht="15" customHeight="1">
      <c r="B19" s="1890"/>
      <c r="C19" s="1888"/>
      <c r="D19" s="1888"/>
      <c r="E19" s="1888"/>
      <c r="F19" s="1888"/>
      <c r="G19" s="1888"/>
      <c r="H19" s="1888"/>
      <c r="I19" s="1888"/>
      <c r="J19" s="1888"/>
      <c r="K19" s="1888"/>
      <c r="L19" s="1888"/>
      <c r="M19" s="1888"/>
      <c r="N19" s="1889"/>
      <c r="O19" s="1835"/>
      <c r="P19" s="1835"/>
    </row>
    <row r="20" spans="2:16" ht="15" customHeight="1">
      <c r="B20" s="1890"/>
      <c r="C20" s="1888"/>
      <c r="D20" s="1888"/>
      <c r="E20" s="1888"/>
      <c r="F20" s="1888"/>
      <c r="G20" s="1888"/>
      <c r="H20" s="1888"/>
      <c r="I20" s="1888"/>
      <c r="J20" s="1888"/>
      <c r="K20" s="1888"/>
      <c r="L20" s="1888"/>
      <c r="M20" s="1888"/>
      <c r="N20" s="1889"/>
      <c r="O20" s="1835"/>
      <c r="P20" s="1835"/>
    </row>
    <row r="21" spans="2:16" ht="15" customHeight="1">
      <c r="B21" s="1890"/>
      <c r="C21" s="1888"/>
      <c r="D21" s="1888"/>
      <c r="E21" s="1888"/>
      <c r="F21" s="1888"/>
      <c r="G21" s="1888"/>
      <c r="H21" s="1888"/>
      <c r="I21" s="1888"/>
      <c r="J21" s="1888"/>
      <c r="K21" s="1888"/>
      <c r="L21" s="1888"/>
      <c r="M21" s="1888"/>
      <c r="N21" s="1889"/>
      <c r="O21" s="1835"/>
      <c r="P21" s="1835"/>
    </row>
    <row r="22" spans="2:16" ht="15" customHeight="1">
      <c r="B22" s="1890"/>
      <c r="C22" s="1888"/>
      <c r="D22" s="1888"/>
      <c r="E22" s="1888"/>
      <c r="F22" s="1888"/>
      <c r="G22" s="1888"/>
      <c r="H22" s="1888"/>
      <c r="I22" s="1888"/>
      <c r="J22" s="1888"/>
      <c r="K22" s="1888"/>
      <c r="L22" s="1888"/>
      <c r="M22" s="1888"/>
      <c r="N22" s="1889"/>
      <c r="O22" s="1835"/>
      <c r="P22" s="1835"/>
    </row>
    <row r="23" spans="2:16" ht="15" customHeight="1">
      <c r="B23" s="1890"/>
      <c r="C23" s="1888"/>
      <c r="D23" s="1888"/>
      <c r="E23" s="1888"/>
      <c r="F23" s="1888"/>
      <c r="G23" s="1888"/>
      <c r="H23" s="1888"/>
      <c r="I23" s="1888"/>
      <c r="J23" s="1888"/>
      <c r="K23" s="1888"/>
      <c r="L23" s="1888"/>
      <c r="M23" s="1888"/>
      <c r="N23" s="1889"/>
      <c r="O23" s="1835"/>
      <c r="P23" s="1835"/>
    </row>
    <row r="24" spans="2:16" ht="15" customHeight="1">
      <c r="B24" s="1890"/>
      <c r="C24" s="1888"/>
      <c r="D24" s="1888"/>
      <c r="E24" s="1888"/>
      <c r="F24" s="1888"/>
      <c r="G24" s="1888"/>
      <c r="H24" s="1888"/>
      <c r="I24" s="1888"/>
      <c r="J24" s="1888"/>
      <c r="K24" s="1888"/>
      <c r="L24" s="1888"/>
      <c r="M24" s="1888"/>
      <c r="N24" s="1889"/>
      <c r="O24" s="1835"/>
      <c r="P24" s="1835"/>
    </row>
    <row r="25" spans="2:16" ht="15" customHeight="1">
      <c r="B25" s="1890"/>
      <c r="C25" s="1888"/>
      <c r="D25" s="1888"/>
      <c r="E25" s="1888"/>
      <c r="F25" s="1888"/>
      <c r="G25" s="1888"/>
      <c r="H25" s="1888"/>
      <c r="I25" s="1888"/>
      <c r="J25" s="1888"/>
      <c r="K25" s="1888"/>
      <c r="L25" s="1888"/>
      <c r="M25" s="1888"/>
      <c r="N25" s="1889"/>
      <c r="O25" s="1835"/>
      <c r="P25" s="1835"/>
    </row>
    <row r="26" spans="2:16" ht="15" customHeight="1">
      <c r="B26" s="1890"/>
      <c r="C26" s="1888"/>
      <c r="D26" s="1888"/>
      <c r="E26" s="1888"/>
      <c r="F26" s="1888"/>
      <c r="G26" s="1888"/>
      <c r="H26" s="1888"/>
      <c r="I26" s="1888"/>
      <c r="J26" s="1888"/>
      <c r="K26" s="1888"/>
      <c r="L26" s="1888"/>
      <c r="M26" s="1888"/>
      <c r="N26" s="1889"/>
      <c r="O26" s="1835"/>
      <c r="P26" s="1835"/>
    </row>
    <row r="27" spans="2:16" ht="15" customHeight="1">
      <c r="B27" s="1890"/>
      <c r="C27" s="1888"/>
      <c r="D27" s="1888"/>
      <c r="E27" s="1888"/>
      <c r="F27" s="1888"/>
      <c r="G27" s="1888"/>
      <c r="H27" s="1888"/>
      <c r="I27" s="1888"/>
      <c r="J27" s="1888"/>
      <c r="K27" s="1888"/>
      <c r="L27" s="1888"/>
      <c r="M27" s="1888"/>
      <c r="N27" s="1889"/>
      <c r="O27" s="1835"/>
      <c r="P27" s="1835"/>
    </row>
    <row r="28" spans="2:16" ht="15" customHeight="1">
      <c r="B28" s="1890"/>
      <c r="C28" s="1888"/>
      <c r="D28" s="1888"/>
      <c r="E28" s="1888"/>
      <c r="F28" s="1888"/>
      <c r="G28" s="1888"/>
      <c r="H28" s="1888"/>
      <c r="I28" s="1888"/>
      <c r="J28" s="1888"/>
      <c r="K28" s="1888"/>
      <c r="L28" s="1888"/>
      <c r="M28" s="1888"/>
      <c r="N28" s="1889"/>
      <c r="O28" s="1835"/>
      <c r="P28" s="1835"/>
    </row>
    <row r="29" spans="2:16" ht="15" customHeight="1" thickBot="1">
      <c r="B29" s="1891"/>
      <c r="C29" s="1892"/>
      <c r="D29" s="1892"/>
      <c r="E29" s="1892"/>
      <c r="F29" s="1892"/>
      <c r="G29" s="1892"/>
      <c r="H29" s="1892"/>
      <c r="I29" s="1892"/>
      <c r="J29" s="1892"/>
      <c r="K29" s="1892"/>
      <c r="L29" s="1892"/>
      <c r="M29" s="1892"/>
      <c r="N29" s="1893"/>
      <c r="O29" s="1835"/>
      <c r="P29" s="1835"/>
    </row>
    <row r="30" spans="2:16" ht="15" customHeight="1">
      <c r="B30" s="1845"/>
      <c r="C30" s="1845"/>
      <c r="D30" s="1845"/>
      <c r="E30" s="1845"/>
      <c r="F30" s="1845"/>
      <c r="G30" s="1845"/>
      <c r="H30" s="1845"/>
      <c r="I30" s="1845"/>
      <c r="J30" s="1845"/>
      <c r="K30" s="1845"/>
      <c r="L30" s="1845"/>
      <c r="M30" s="1845"/>
      <c r="N30" s="1845"/>
      <c r="O30" s="1845"/>
      <c r="P30" s="1845"/>
    </row>
    <row r="31" spans="2:16" ht="15" customHeight="1">
      <c r="B31" s="1844"/>
      <c r="C31" s="1844"/>
      <c r="D31" s="1844"/>
      <c r="E31" s="1844"/>
      <c r="F31" s="1844"/>
      <c r="G31" s="1844"/>
      <c r="H31" s="1844"/>
      <c r="I31" s="1844"/>
      <c r="J31" s="1844"/>
      <c r="K31" s="1844"/>
      <c r="L31" s="1844"/>
      <c r="M31" s="1844"/>
      <c r="N31" s="1844"/>
      <c r="O31" s="1844"/>
      <c r="P31" s="1844"/>
    </row>
    <row r="32" spans="2:16">
      <c r="B32" s="1844"/>
      <c r="C32" s="1844"/>
      <c r="D32" s="1844"/>
      <c r="E32" s="1844"/>
      <c r="F32" s="1844"/>
      <c r="G32" s="1844"/>
      <c r="H32" s="1844"/>
      <c r="I32" s="1844"/>
      <c r="J32" s="1844"/>
      <c r="K32" s="1844"/>
      <c r="L32" s="1844"/>
      <c r="M32" s="1844"/>
      <c r="N32" s="1844"/>
      <c r="O32" s="1844"/>
      <c r="P32" s="1844"/>
    </row>
    <row r="33" spans="2:16">
      <c r="B33" s="1844"/>
      <c r="C33" s="1844"/>
      <c r="D33" s="1844"/>
      <c r="E33" s="1844"/>
      <c r="F33" s="1844"/>
      <c r="G33" s="1844"/>
      <c r="H33" s="1844"/>
      <c r="I33" s="1844"/>
      <c r="J33" s="1844"/>
      <c r="K33" s="1844"/>
      <c r="L33" s="1844"/>
      <c r="M33" s="1844"/>
      <c r="N33" s="1844"/>
      <c r="O33" s="1844"/>
      <c r="P33" s="1844"/>
    </row>
    <row r="34" spans="2:16">
      <c r="B34" s="1844"/>
      <c r="C34" s="1844"/>
      <c r="D34" s="1844"/>
      <c r="E34" s="1844"/>
      <c r="F34" s="1844"/>
      <c r="G34" s="1844"/>
      <c r="H34" s="1844"/>
      <c r="I34" s="1844"/>
      <c r="J34" s="1844"/>
      <c r="K34" s="1844"/>
      <c r="L34" s="1844"/>
      <c r="M34" s="1844"/>
      <c r="N34" s="1844"/>
      <c r="O34" s="1844"/>
      <c r="P34" s="1844"/>
    </row>
    <row r="35" spans="2:16">
      <c r="B35" s="1844"/>
      <c r="C35" s="1844"/>
      <c r="D35" s="1844"/>
      <c r="E35" s="1844"/>
      <c r="F35" s="1844"/>
      <c r="G35" s="1844"/>
      <c r="H35" s="1844"/>
      <c r="I35" s="1844"/>
      <c r="J35" s="1844"/>
      <c r="K35" s="1844"/>
      <c r="L35" s="1844"/>
      <c r="M35" s="1844"/>
      <c r="N35" s="1844"/>
      <c r="O35" s="1844"/>
      <c r="P35" s="1844"/>
    </row>
    <row r="36" spans="2:16">
      <c r="B36" s="1844"/>
      <c r="C36" s="1844"/>
      <c r="D36" s="1844"/>
      <c r="E36" s="1844"/>
      <c r="F36" s="1844"/>
      <c r="G36" s="1844"/>
      <c r="H36" s="1844"/>
      <c r="I36" s="1844"/>
      <c r="J36" s="1844"/>
      <c r="K36" s="1844"/>
      <c r="L36" s="1844"/>
      <c r="M36" s="1844"/>
      <c r="N36" s="1844"/>
      <c r="O36" s="1844"/>
      <c r="P36" s="1844"/>
    </row>
  </sheetData>
  <mergeCells count="5">
    <mergeCell ref="B30:P30"/>
    <mergeCell ref="B31:P36"/>
    <mergeCell ref="B5:N5"/>
    <mergeCell ref="B6:N7"/>
    <mergeCell ref="B8:N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2"/>
  <sheetViews>
    <sheetView showGridLines="0" topLeftCell="C1" zoomScale="90" zoomScaleNormal="90" zoomScaleSheetLayoutView="100" workbookViewId="0">
      <selection activeCell="X70" sqref="X70"/>
    </sheetView>
  </sheetViews>
  <sheetFormatPr baseColWidth="10" defaultColWidth="11.42578125" defaultRowHeight="15.75"/>
  <cols>
    <col min="1" max="1" width="51" style="13" customWidth="1"/>
    <col min="2" max="2" width="52.5703125" style="13" customWidth="1"/>
    <col min="3" max="3" width="35.28515625" style="14" customWidth="1"/>
    <col min="4" max="4" width="3.28515625" style="13" bestFit="1" customWidth="1"/>
    <col min="5" max="5" width="5.7109375" style="13" customWidth="1"/>
    <col min="6" max="6" width="3.42578125" style="13" bestFit="1" customWidth="1"/>
    <col min="7" max="7" width="3.28515625" style="13" bestFit="1" customWidth="1"/>
    <col min="8" max="8" width="3.85546875" style="13" bestFit="1" customWidth="1"/>
    <col min="9" max="9" width="3.140625" style="13" bestFit="1" customWidth="1"/>
    <col min="10" max="10" width="2.5703125" style="13" bestFit="1" customWidth="1"/>
    <col min="11" max="11" width="3.7109375" style="13" bestFit="1" customWidth="1"/>
    <col min="12" max="12" width="3.42578125" style="13" bestFit="1" customWidth="1"/>
    <col min="13" max="13" width="3.28515625" style="13" bestFit="1" customWidth="1"/>
    <col min="14" max="14" width="3.5703125" style="13" bestFit="1" customWidth="1"/>
    <col min="15" max="15" width="3" style="13" bestFit="1" customWidth="1"/>
    <col min="16" max="16" width="15.7109375" style="27" bestFit="1" customWidth="1"/>
    <col min="17" max="17" width="17.140625" style="13" customWidth="1"/>
    <col min="18" max="18" width="16.140625" style="13" customWidth="1"/>
    <col min="19" max="19" width="15.85546875" style="13" bestFit="1" customWidth="1"/>
    <col min="20" max="20" width="29.28515625" style="13" customWidth="1"/>
    <col min="21" max="21" width="14.7109375" style="13" customWidth="1"/>
    <col min="22" max="22" width="15.42578125" style="13" customWidth="1"/>
    <col min="23" max="23" width="26.140625" style="13" customWidth="1"/>
    <col min="24" max="16384" width="11.42578125" style="13"/>
  </cols>
  <sheetData>
    <row r="1" spans="1:86" ht="27" thickBot="1">
      <c r="A1" s="1936"/>
      <c r="B1" s="1925" t="s">
        <v>119</v>
      </c>
      <c r="C1" s="1926"/>
      <c r="D1" s="1926"/>
      <c r="E1" s="1926"/>
      <c r="F1" s="1926"/>
      <c r="G1" s="1926"/>
      <c r="H1" s="1926"/>
      <c r="I1" s="1926"/>
      <c r="J1" s="1926"/>
      <c r="K1" s="1926"/>
      <c r="L1" s="1926"/>
      <c r="M1" s="1926"/>
      <c r="N1" s="1926"/>
      <c r="O1" s="1926"/>
      <c r="P1" s="1926"/>
      <c r="Q1" s="1926"/>
      <c r="R1" s="1926"/>
      <c r="S1" s="1926"/>
      <c r="T1" s="1926"/>
      <c r="U1" s="1927"/>
      <c r="V1" s="1927"/>
      <c r="W1" s="1928"/>
    </row>
    <row r="2" spans="1:86" ht="25.5" customHeight="1" thickBot="1">
      <c r="A2" s="1937"/>
      <c r="B2" s="1925" t="s">
        <v>3253</v>
      </c>
      <c r="C2" s="1926"/>
      <c r="D2" s="1926"/>
      <c r="E2" s="1926"/>
      <c r="F2" s="1926"/>
      <c r="G2" s="1926"/>
      <c r="H2" s="1926"/>
      <c r="I2" s="1926"/>
      <c r="J2" s="1926"/>
      <c r="K2" s="1926"/>
      <c r="L2" s="1926"/>
      <c r="M2" s="1926"/>
      <c r="N2" s="1926"/>
      <c r="O2" s="1926"/>
      <c r="P2" s="1926"/>
      <c r="Q2" s="1926"/>
      <c r="R2" s="1926"/>
      <c r="S2" s="1926"/>
      <c r="T2" s="1926"/>
      <c r="U2" s="1927"/>
      <c r="V2" s="1927"/>
      <c r="W2" s="1928"/>
    </row>
    <row r="3" spans="1:86" ht="25.5" customHeight="1" thickBot="1">
      <c r="A3" s="1938"/>
      <c r="B3" s="1925" t="s">
        <v>519</v>
      </c>
      <c r="C3" s="1926"/>
      <c r="D3" s="1926"/>
      <c r="E3" s="1926"/>
      <c r="F3" s="1926"/>
      <c r="G3" s="1926"/>
      <c r="H3" s="1926"/>
      <c r="I3" s="1926"/>
      <c r="J3" s="1926"/>
      <c r="K3" s="1926"/>
      <c r="L3" s="1926"/>
      <c r="M3" s="1926"/>
      <c r="N3" s="1926"/>
      <c r="O3" s="1926"/>
      <c r="P3" s="1926"/>
      <c r="Q3" s="1926"/>
      <c r="R3" s="1926"/>
      <c r="S3" s="1926"/>
      <c r="T3" s="1926"/>
      <c r="U3" s="1927"/>
      <c r="V3" s="1927"/>
      <c r="W3" s="1928"/>
    </row>
    <row r="4" spans="1:86" ht="18.75">
      <c r="D4" s="15"/>
      <c r="E4" s="15"/>
      <c r="F4" s="15"/>
      <c r="G4" s="15"/>
      <c r="H4" s="15"/>
      <c r="I4" s="15"/>
      <c r="J4" s="15"/>
      <c r="K4" s="15"/>
      <c r="L4" s="15"/>
      <c r="M4" s="15"/>
      <c r="N4" s="15"/>
      <c r="O4" s="15"/>
      <c r="P4" s="16"/>
      <c r="Q4" s="15"/>
      <c r="R4" s="15"/>
      <c r="S4" s="12"/>
    </row>
    <row r="5" spans="1:86" s="608" customFormat="1" ht="25.5" customHeight="1">
      <c r="A5" s="1940" t="s">
        <v>3243</v>
      </c>
      <c r="B5" s="1940"/>
      <c r="C5" s="1940"/>
      <c r="D5" s="606"/>
      <c r="E5" s="606"/>
      <c r="F5" s="606"/>
      <c r="G5" s="606"/>
      <c r="H5" s="606"/>
      <c r="I5" s="606"/>
      <c r="J5" s="606"/>
      <c r="K5" s="606"/>
      <c r="L5" s="606"/>
      <c r="M5" s="606"/>
      <c r="N5" s="606"/>
      <c r="O5" s="606"/>
      <c r="P5" s="607"/>
      <c r="Q5" s="606"/>
      <c r="R5" s="606"/>
      <c r="S5" s="606"/>
    </row>
    <row r="6" spans="1:86" s="608" customFormat="1" ht="16.5">
      <c r="A6" s="609" t="s">
        <v>118</v>
      </c>
      <c r="B6" s="1941"/>
      <c r="C6" s="1941"/>
      <c r="D6" s="1941"/>
      <c r="E6" s="610"/>
      <c r="F6" s="610"/>
      <c r="G6" s="610"/>
      <c r="H6" s="610"/>
      <c r="I6" s="610"/>
      <c r="J6" s="610"/>
      <c r="K6" s="610"/>
      <c r="L6" s="610"/>
      <c r="M6" s="610"/>
      <c r="N6" s="610"/>
      <c r="O6" s="610"/>
      <c r="P6" s="611"/>
      <c r="Q6" s="610"/>
      <c r="R6" s="610"/>
      <c r="S6" s="606"/>
    </row>
    <row r="7" spans="1:86" s="608" customFormat="1" ht="19.7" customHeight="1">
      <c r="A7" s="1940" t="s">
        <v>3244</v>
      </c>
      <c r="B7" s="1940"/>
      <c r="C7" s="1940"/>
      <c r="D7" s="1940"/>
      <c r="E7" s="1940"/>
      <c r="F7" s="1940"/>
      <c r="G7" s="1940"/>
      <c r="H7" s="1940"/>
      <c r="I7" s="1940"/>
      <c r="J7" s="1940"/>
      <c r="K7" s="1940"/>
      <c r="L7" s="1940"/>
      <c r="M7" s="1940"/>
      <c r="N7" s="1940"/>
      <c r="O7" s="1940"/>
      <c r="P7" s="1940"/>
      <c r="Q7" s="1940"/>
      <c r="R7" s="1940"/>
      <c r="S7" s="1940"/>
    </row>
    <row r="8" spans="1:86" s="608" customFormat="1" ht="27" customHeight="1">
      <c r="A8" s="615" t="s">
        <v>120</v>
      </c>
      <c r="B8" s="612"/>
      <c r="C8" s="612"/>
      <c r="D8" s="612"/>
      <c r="E8" s="612"/>
      <c r="F8" s="612"/>
      <c r="G8" s="612"/>
      <c r="H8" s="612"/>
      <c r="I8" s="612"/>
      <c r="J8" s="612"/>
      <c r="K8" s="612"/>
      <c r="L8" s="612"/>
      <c r="M8" s="612"/>
      <c r="N8" s="612"/>
      <c r="O8" s="612"/>
      <c r="P8" s="613"/>
      <c r="Q8" s="612"/>
      <c r="R8" s="612"/>
      <c r="S8" s="612"/>
    </row>
    <row r="9" spans="1:86" s="608" customFormat="1" ht="16.5">
      <c r="A9" s="609" t="s">
        <v>3260</v>
      </c>
      <c r="B9" s="609"/>
      <c r="C9" s="612"/>
      <c r="D9" s="612"/>
      <c r="E9" s="612"/>
      <c r="F9" s="612"/>
      <c r="G9" s="612"/>
      <c r="H9" s="612"/>
      <c r="I9" s="612"/>
      <c r="J9" s="612"/>
      <c r="K9" s="612"/>
      <c r="L9" s="612"/>
      <c r="M9" s="612"/>
      <c r="N9" s="612"/>
      <c r="O9" s="612"/>
      <c r="P9" s="613"/>
      <c r="Q9" s="612"/>
      <c r="R9" s="612"/>
      <c r="S9" s="612"/>
    </row>
    <row r="10" spans="1:86" s="608" customFormat="1" ht="16.5">
      <c r="A10" s="609" t="s">
        <v>3245</v>
      </c>
      <c r="B10" s="610"/>
      <c r="C10" s="610"/>
      <c r="D10" s="610"/>
      <c r="E10" s="610"/>
      <c r="F10" s="610"/>
      <c r="G10" s="610"/>
      <c r="H10" s="605"/>
      <c r="I10" s="605"/>
      <c r="J10" s="605"/>
      <c r="K10" s="605"/>
      <c r="L10" s="605"/>
      <c r="M10" s="605"/>
      <c r="N10" s="605"/>
      <c r="O10" s="605"/>
      <c r="P10" s="614"/>
      <c r="Q10" s="605"/>
      <c r="R10" s="605"/>
      <c r="S10" s="605"/>
    </row>
    <row r="11" spans="1:86" s="608" customFormat="1" ht="16.5">
      <c r="A11" s="610" t="s">
        <v>3246</v>
      </c>
      <c r="B11" s="610"/>
      <c r="C11" s="610"/>
      <c r="D11" s="610"/>
      <c r="E11" s="610"/>
      <c r="F11" s="610"/>
      <c r="G11" s="610"/>
      <c r="H11" s="610"/>
      <c r="I11" s="610"/>
      <c r="J11" s="610"/>
      <c r="K11" s="610"/>
      <c r="L11" s="610"/>
      <c r="M11" s="605"/>
      <c r="N11" s="605"/>
      <c r="O11" s="605"/>
      <c r="P11" s="614"/>
      <c r="Q11" s="605"/>
      <c r="R11" s="605"/>
      <c r="S11" s="605"/>
    </row>
    <row r="12" spans="1:86" ht="15.75" customHeight="1">
      <c r="A12" s="1939" t="s">
        <v>2210</v>
      </c>
      <c r="B12" s="1939" t="s">
        <v>3178</v>
      </c>
      <c r="C12" s="1939" t="s">
        <v>121</v>
      </c>
      <c r="D12" s="1929" t="s">
        <v>0</v>
      </c>
      <c r="E12" s="1929"/>
      <c r="F12" s="1929"/>
      <c r="G12" s="1929" t="s">
        <v>1</v>
      </c>
      <c r="H12" s="1929"/>
      <c r="I12" s="1929"/>
      <c r="J12" s="1929" t="s">
        <v>2</v>
      </c>
      <c r="K12" s="1929"/>
      <c r="L12" s="1929"/>
      <c r="M12" s="1929" t="s">
        <v>3</v>
      </c>
      <c r="N12" s="1929"/>
      <c r="O12" s="1929"/>
      <c r="P12" s="1929" t="s">
        <v>21</v>
      </c>
      <c r="Q12" s="1929"/>
      <c r="R12" s="1929"/>
      <c r="S12" s="1929"/>
      <c r="T12" s="1930" t="s">
        <v>3177</v>
      </c>
      <c r="U12" s="1930"/>
      <c r="V12" s="1930"/>
      <c r="W12" s="1930"/>
    </row>
    <row r="13" spans="1:86" ht="26.25" thickBot="1">
      <c r="A13" s="1939"/>
      <c r="B13" s="1939"/>
      <c r="C13" s="1939"/>
      <c r="D13" s="543" t="s">
        <v>4</v>
      </c>
      <c r="E13" s="543" t="s">
        <v>5</v>
      </c>
      <c r="F13" s="543" t="s">
        <v>6</v>
      </c>
      <c r="G13" s="543" t="s">
        <v>7</v>
      </c>
      <c r="H13" s="543" t="s">
        <v>8</v>
      </c>
      <c r="I13" s="543" t="s">
        <v>9</v>
      </c>
      <c r="J13" s="543" t="s">
        <v>10</v>
      </c>
      <c r="K13" s="543" t="s">
        <v>11</v>
      </c>
      <c r="L13" s="543" t="s">
        <v>12</v>
      </c>
      <c r="M13" s="543" t="s">
        <v>13</v>
      </c>
      <c r="N13" s="543" t="s">
        <v>14</v>
      </c>
      <c r="O13" s="543" t="s">
        <v>15</v>
      </c>
      <c r="P13" s="545" t="s">
        <v>22</v>
      </c>
      <c r="Q13" s="545" t="s">
        <v>3063</v>
      </c>
      <c r="R13" s="545" t="s">
        <v>23</v>
      </c>
      <c r="S13" s="543" t="s">
        <v>16</v>
      </c>
      <c r="T13" s="587" t="s">
        <v>3161</v>
      </c>
      <c r="U13" s="1931" t="s">
        <v>3375</v>
      </c>
      <c r="V13" s="1932"/>
      <c r="W13" s="587" t="s">
        <v>3176</v>
      </c>
    </row>
    <row r="14" spans="1:86" ht="55.7" customHeight="1">
      <c r="A14" s="658" t="s">
        <v>2325</v>
      </c>
      <c r="B14" s="659" t="s">
        <v>2326</v>
      </c>
      <c r="C14" s="658"/>
      <c r="D14" s="658"/>
      <c r="E14" s="658"/>
      <c r="F14" s="658"/>
      <c r="G14" s="658"/>
      <c r="H14" s="658"/>
      <c r="I14" s="658"/>
      <c r="J14" s="658"/>
      <c r="K14" s="658"/>
      <c r="L14" s="658"/>
      <c r="M14" s="658"/>
      <c r="N14" s="658"/>
      <c r="O14" s="658"/>
      <c r="P14" s="660">
        <v>1100000</v>
      </c>
      <c r="Q14" s="658"/>
      <c r="R14" s="658"/>
      <c r="S14" s="280"/>
      <c r="T14" s="1903" t="s">
        <v>3257</v>
      </c>
      <c r="U14" s="1933" t="s">
        <v>3392</v>
      </c>
      <c r="V14" s="1933" t="s">
        <v>3389</v>
      </c>
      <c r="W14" s="1903" t="s">
        <v>3258</v>
      </c>
    </row>
    <row r="15" spans="1:86" s="5" customFormat="1" ht="27">
      <c r="A15" s="560" t="s">
        <v>122</v>
      </c>
      <c r="B15" s="554" t="s">
        <v>123</v>
      </c>
      <c r="C15" s="661" t="s">
        <v>124</v>
      </c>
      <c r="D15" s="588"/>
      <c r="E15" s="588"/>
      <c r="F15" s="560"/>
      <c r="G15" s="588"/>
      <c r="H15" s="560"/>
      <c r="I15" s="560"/>
      <c r="J15" s="560"/>
      <c r="K15" s="588"/>
      <c r="L15" s="588"/>
      <c r="M15" s="560"/>
      <c r="N15" s="560"/>
      <c r="O15" s="560"/>
      <c r="P15" s="662"/>
      <c r="Q15" s="560"/>
      <c r="R15" s="560"/>
      <c r="S15" s="250" t="s">
        <v>125</v>
      </c>
      <c r="T15" s="1904"/>
      <c r="U15" s="1934"/>
      <c r="V15" s="1934"/>
      <c r="W15" s="1904"/>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3"/>
      <c r="BP15" s="6"/>
      <c r="BQ15" s="6"/>
      <c r="BR15" s="6"/>
      <c r="BS15" s="6"/>
      <c r="BT15" s="6"/>
      <c r="BU15" s="6"/>
      <c r="BV15" s="6"/>
      <c r="BW15" s="6"/>
      <c r="BX15" s="6"/>
      <c r="BY15" s="6"/>
      <c r="BZ15" s="6"/>
      <c r="CA15" s="6"/>
      <c r="CB15" s="6"/>
      <c r="CC15" s="6"/>
      <c r="CD15" s="6"/>
      <c r="CE15" s="6"/>
      <c r="CF15" s="6"/>
      <c r="CG15" s="6"/>
      <c r="CH15" s="6"/>
    </row>
    <row r="16" spans="1:86" ht="27">
      <c r="A16" s="661" t="s">
        <v>126</v>
      </c>
      <c r="B16" s="554" t="s">
        <v>127</v>
      </c>
      <c r="C16" s="663" t="s">
        <v>128</v>
      </c>
      <c r="D16" s="588"/>
      <c r="E16" s="696"/>
      <c r="F16" s="664"/>
      <c r="G16" s="698"/>
      <c r="H16" s="664"/>
      <c r="I16" s="664"/>
      <c r="J16" s="664"/>
      <c r="K16" s="696"/>
      <c r="L16" s="696"/>
      <c r="M16" s="664"/>
      <c r="N16" s="664"/>
      <c r="O16" s="664"/>
      <c r="P16" s="665">
        <v>19500</v>
      </c>
      <c r="Q16" s="664"/>
      <c r="R16" s="664"/>
      <c r="S16" s="666"/>
      <c r="T16" s="1904"/>
      <c r="U16" s="1934"/>
      <c r="V16" s="1934"/>
      <c r="W16" s="1904"/>
    </row>
    <row r="17" spans="1:23">
      <c r="A17" s="661" t="s">
        <v>129</v>
      </c>
      <c r="B17" s="554" t="s">
        <v>130</v>
      </c>
      <c r="C17" s="661" t="s">
        <v>131</v>
      </c>
      <c r="D17" s="697"/>
      <c r="E17" s="696"/>
      <c r="F17" s="664"/>
      <c r="G17" s="696"/>
      <c r="H17" s="664"/>
      <c r="I17" s="664"/>
      <c r="J17" s="664"/>
      <c r="K17" s="696"/>
      <c r="L17" s="696"/>
      <c r="M17" s="664"/>
      <c r="N17" s="664"/>
      <c r="O17" s="664"/>
      <c r="P17" s="665">
        <v>29250</v>
      </c>
      <c r="Q17" s="664"/>
      <c r="R17" s="664"/>
      <c r="S17" s="666"/>
      <c r="T17" s="1904"/>
      <c r="U17" s="1934"/>
      <c r="V17" s="1934"/>
      <c r="W17" s="1904"/>
    </row>
    <row r="18" spans="1:23" ht="51">
      <c r="A18" s="561" t="s">
        <v>132</v>
      </c>
      <c r="B18" s="661" t="s">
        <v>133</v>
      </c>
      <c r="C18" s="667" t="s">
        <v>26</v>
      </c>
      <c r="D18" s="668"/>
      <c r="E18" s="668"/>
      <c r="F18" s="668"/>
      <c r="G18" s="588"/>
      <c r="H18" s="588"/>
      <c r="I18" s="588"/>
      <c r="J18" s="668"/>
      <c r="K18" s="668"/>
      <c r="L18" s="668"/>
      <c r="M18" s="668"/>
      <c r="N18" s="668"/>
      <c r="O18" s="668"/>
      <c r="P18" s="669"/>
      <c r="Q18" s="670"/>
      <c r="R18" s="670"/>
      <c r="S18" s="671" t="s">
        <v>134</v>
      </c>
      <c r="T18" s="1904"/>
      <c r="U18" s="1934"/>
      <c r="V18" s="1934"/>
      <c r="W18" s="1904"/>
    </row>
    <row r="19" spans="1:23" ht="25.5">
      <c r="A19" s="664" t="s">
        <v>135</v>
      </c>
      <c r="B19" s="664" t="s">
        <v>136</v>
      </c>
      <c r="C19" s="664" t="s">
        <v>2327</v>
      </c>
      <c r="D19" s="664"/>
      <c r="E19" s="664"/>
      <c r="F19" s="664"/>
      <c r="G19" s="664"/>
      <c r="H19" s="664"/>
      <c r="I19" s="664"/>
      <c r="J19" s="664"/>
      <c r="K19" s="664"/>
      <c r="L19" s="664"/>
      <c r="M19" s="664"/>
      <c r="N19" s="664"/>
      <c r="O19" s="664"/>
      <c r="P19" s="672"/>
      <c r="Q19" s="664"/>
      <c r="R19" s="664"/>
      <c r="S19" s="673" t="s">
        <v>137</v>
      </c>
      <c r="T19" s="1904"/>
      <c r="U19" s="1934"/>
      <c r="V19" s="1934"/>
      <c r="W19" s="1904"/>
    </row>
    <row r="20" spans="1:23" ht="16.5">
      <c r="A20" s="667" t="s">
        <v>138</v>
      </c>
      <c r="B20" s="667" t="s">
        <v>139</v>
      </c>
      <c r="C20" s="661" t="s">
        <v>140</v>
      </c>
      <c r="D20" s="699"/>
      <c r="E20" s="699"/>
      <c r="F20" s="699"/>
      <c r="G20" s="664"/>
      <c r="H20" s="664"/>
      <c r="I20" s="664"/>
      <c r="J20" s="664"/>
      <c r="K20" s="664"/>
      <c r="L20" s="664"/>
      <c r="M20" s="664"/>
      <c r="N20" s="664"/>
      <c r="O20" s="664"/>
      <c r="P20" s="665">
        <v>195000</v>
      </c>
      <c r="Q20" s="664"/>
      <c r="R20" s="664"/>
      <c r="S20" s="673" t="s">
        <v>137</v>
      </c>
      <c r="T20" s="1904"/>
      <c r="U20" s="1934"/>
      <c r="V20" s="1934"/>
      <c r="W20" s="1904"/>
    </row>
    <row r="21" spans="1:23">
      <c r="A21" s="667" t="s">
        <v>141</v>
      </c>
      <c r="B21" s="667" t="s">
        <v>142</v>
      </c>
      <c r="C21" s="661" t="s">
        <v>143</v>
      </c>
      <c r="D21" s="699"/>
      <c r="E21" s="699"/>
      <c r="F21" s="699"/>
      <c r="G21" s="674"/>
      <c r="H21" s="674"/>
      <c r="I21" s="699"/>
      <c r="J21" s="699"/>
      <c r="K21" s="664"/>
      <c r="L21" s="664"/>
      <c r="M21" s="664"/>
      <c r="N21" s="664"/>
      <c r="O21" s="664"/>
      <c r="P21" s="665">
        <v>97500</v>
      </c>
      <c r="Q21" s="664"/>
      <c r="R21" s="664"/>
      <c r="S21" s="666"/>
      <c r="T21" s="1904"/>
      <c r="U21" s="1934"/>
      <c r="V21" s="1934"/>
      <c r="W21" s="1904"/>
    </row>
    <row r="22" spans="1:23" s="24" customFormat="1" ht="48" customHeight="1">
      <c r="A22" s="554" t="s">
        <v>144</v>
      </c>
      <c r="B22" s="554" t="s">
        <v>145</v>
      </c>
      <c r="C22" s="661" t="s">
        <v>146</v>
      </c>
      <c r="D22" s="561"/>
      <c r="E22" s="696"/>
      <c r="F22" s="696"/>
      <c r="G22" s="561"/>
      <c r="H22" s="561"/>
      <c r="I22" s="561"/>
      <c r="J22" s="561"/>
      <c r="K22" s="561"/>
      <c r="L22" s="561"/>
      <c r="M22" s="561"/>
      <c r="N22" s="561"/>
      <c r="O22" s="561"/>
      <c r="P22" s="665">
        <v>2925000</v>
      </c>
      <c r="Q22" s="561"/>
      <c r="R22" s="561"/>
      <c r="S22" s="675" t="s">
        <v>147</v>
      </c>
      <c r="T22" s="1904"/>
      <c r="U22" s="1934"/>
      <c r="V22" s="1934"/>
      <c r="W22" s="1904"/>
    </row>
    <row r="23" spans="1:23" s="24" customFormat="1" ht="23.25" customHeight="1">
      <c r="A23" s="676" t="s">
        <v>148</v>
      </c>
      <c r="B23" s="677" t="s">
        <v>149</v>
      </c>
      <c r="C23" s="667" t="s">
        <v>150</v>
      </c>
      <c r="D23" s="661"/>
      <c r="E23" s="700"/>
      <c r="F23" s="700"/>
      <c r="G23" s="661"/>
      <c r="H23" s="661"/>
      <c r="I23" s="661"/>
      <c r="J23" s="661"/>
      <c r="K23" s="661"/>
      <c r="L23" s="661"/>
      <c r="M23" s="661"/>
      <c r="N23" s="661"/>
      <c r="O23" s="661"/>
      <c r="P23" s="665">
        <v>2925000</v>
      </c>
      <c r="Q23" s="661"/>
      <c r="R23" s="661"/>
      <c r="S23" s="673" t="s">
        <v>151</v>
      </c>
      <c r="T23" s="1904"/>
      <c r="U23" s="1934"/>
      <c r="V23" s="1934"/>
      <c r="W23" s="1904"/>
    </row>
    <row r="24" spans="1:23" s="25" customFormat="1" ht="27">
      <c r="A24" s="678" t="s">
        <v>152</v>
      </c>
      <c r="B24" s="661" t="s">
        <v>153</v>
      </c>
      <c r="C24" s="661" t="s">
        <v>154</v>
      </c>
      <c r="D24" s="561"/>
      <c r="E24" s="561"/>
      <c r="F24" s="696"/>
      <c r="G24" s="696"/>
      <c r="H24" s="696"/>
      <c r="I24" s="561"/>
      <c r="J24" s="561"/>
      <c r="K24" s="561"/>
      <c r="L24" s="561"/>
      <c r="M24" s="561"/>
      <c r="N24" s="561"/>
      <c r="O24" s="561"/>
      <c r="P24" s="679">
        <v>8000000</v>
      </c>
      <c r="Q24" s="561"/>
      <c r="R24" s="561"/>
      <c r="S24" s="680" t="s">
        <v>151</v>
      </c>
      <c r="T24" s="1904"/>
      <c r="U24" s="1934"/>
      <c r="V24" s="1934"/>
      <c r="W24" s="1904"/>
    </row>
    <row r="25" spans="1:23" s="26" customFormat="1" ht="25.7" customHeight="1">
      <c r="A25" s="664" t="s">
        <v>155</v>
      </c>
      <c r="B25" s="677" t="s">
        <v>156</v>
      </c>
      <c r="C25" s="664" t="s">
        <v>157</v>
      </c>
      <c r="D25" s="664"/>
      <c r="E25" s="664"/>
      <c r="F25" s="664"/>
      <c r="G25" s="664"/>
      <c r="H25" s="664"/>
      <c r="I25" s="664"/>
      <c r="J25" s="664"/>
      <c r="K25" s="664"/>
      <c r="L25" s="664"/>
      <c r="M25" s="664"/>
      <c r="N25" s="664"/>
      <c r="O25" s="664"/>
      <c r="P25" s="672"/>
      <c r="Q25" s="664"/>
      <c r="R25" s="664"/>
      <c r="S25" s="681" t="s">
        <v>158</v>
      </c>
      <c r="T25" s="1904"/>
      <c r="U25" s="1934"/>
      <c r="V25" s="1934"/>
      <c r="W25" s="1904"/>
    </row>
    <row r="26" spans="1:23" s="25" customFormat="1" ht="25.7" customHeight="1">
      <c r="A26" s="678" t="s">
        <v>159</v>
      </c>
      <c r="B26" s="554" t="s">
        <v>160</v>
      </c>
      <c r="C26" s="661" t="s">
        <v>161</v>
      </c>
      <c r="D26" s="561"/>
      <c r="E26" s="561"/>
      <c r="F26" s="696"/>
      <c r="G26" s="696"/>
      <c r="H26" s="561"/>
      <c r="I26" s="561"/>
      <c r="J26" s="561"/>
      <c r="K26" s="561"/>
      <c r="L26" s="561"/>
      <c r="M26" s="561"/>
      <c r="N26" s="561"/>
      <c r="O26" s="561"/>
      <c r="P26" s="665">
        <v>600000</v>
      </c>
      <c r="Q26" s="561"/>
      <c r="R26" s="561"/>
      <c r="S26" s="681" t="s">
        <v>158</v>
      </c>
      <c r="T26" s="1904"/>
      <c r="U26" s="1934"/>
      <c r="V26" s="1934"/>
      <c r="W26" s="1904"/>
    </row>
    <row r="27" spans="1:23" s="25" customFormat="1" ht="25.7" customHeight="1">
      <c r="A27" s="676" t="s">
        <v>162</v>
      </c>
      <c r="B27" s="677" t="s">
        <v>163</v>
      </c>
      <c r="C27" s="667" t="s">
        <v>164</v>
      </c>
      <c r="D27" s="561"/>
      <c r="E27" s="561"/>
      <c r="F27" s="561"/>
      <c r="G27" s="696"/>
      <c r="H27" s="696"/>
      <c r="I27" s="696"/>
      <c r="J27" s="561"/>
      <c r="K27" s="561"/>
      <c r="L27" s="561"/>
      <c r="M27" s="561"/>
      <c r="N27" s="561"/>
      <c r="O27" s="561"/>
      <c r="P27" s="682"/>
      <c r="Q27" s="561"/>
      <c r="R27" s="561"/>
      <c r="S27" s="681" t="s">
        <v>158</v>
      </c>
      <c r="T27" s="1904"/>
      <c r="U27" s="1934"/>
      <c r="V27" s="1934"/>
      <c r="W27" s="1904"/>
    </row>
    <row r="28" spans="1:23" s="25" customFormat="1" ht="25.7" customHeight="1">
      <c r="A28" s="554" t="s">
        <v>165</v>
      </c>
      <c r="B28" s="554" t="s">
        <v>166</v>
      </c>
      <c r="C28" s="661" t="s">
        <v>167</v>
      </c>
      <c r="D28" s="561"/>
      <c r="E28" s="561"/>
      <c r="F28" s="696"/>
      <c r="G28" s="561"/>
      <c r="H28" s="561"/>
      <c r="I28" s="561"/>
      <c r="J28" s="561"/>
      <c r="K28" s="561"/>
      <c r="L28" s="561"/>
      <c r="M28" s="561"/>
      <c r="N28" s="561"/>
      <c r="O28" s="561"/>
      <c r="P28" s="665">
        <v>50000</v>
      </c>
      <c r="Q28" s="561"/>
      <c r="R28" s="561"/>
      <c r="S28" s="681" t="s">
        <v>158</v>
      </c>
      <c r="T28" s="1904"/>
      <c r="U28" s="1934"/>
      <c r="V28" s="1934"/>
      <c r="W28" s="1904"/>
    </row>
    <row r="29" spans="1:23" s="25" customFormat="1" ht="25.7" customHeight="1">
      <c r="A29" s="554" t="s">
        <v>168</v>
      </c>
      <c r="B29" s="554" t="s">
        <v>169</v>
      </c>
      <c r="C29" s="661" t="s">
        <v>170</v>
      </c>
      <c r="D29" s="561"/>
      <c r="E29" s="561"/>
      <c r="F29" s="561"/>
      <c r="G29" s="696"/>
      <c r="H29" s="696"/>
      <c r="I29" s="696"/>
      <c r="J29" s="561"/>
      <c r="K29" s="561"/>
      <c r="L29" s="561"/>
      <c r="M29" s="561"/>
      <c r="N29" s="561"/>
      <c r="O29" s="561"/>
      <c r="P29" s="665">
        <v>30000</v>
      </c>
      <c r="Q29" s="561"/>
      <c r="R29" s="561"/>
      <c r="S29" s="681" t="s">
        <v>171</v>
      </c>
      <c r="T29" s="1904"/>
      <c r="U29" s="1934"/>
      <c r="V29" s="1934"/>
      <c r="W29" s="1904"/>
    </row>
    <row r="30" spans="1:23" s="25" customFormat="1" ht="25.7" customHeight="1">
      <c r="A30" s="677" t="s">
        <v>172</v>
      </c>
      <c r="B30" s="667" t="s">
        <v>173</v>
      </c>
      <c r="C30" s="667" t="s">
        <v>174</v>
      </c>
      <c r="D30" s="561"/>
      <c r="E30" s="561"/>
      <c r="F30" s="561"/>
      <c r="G30" s="561"/>
      <c r="H30" s="696"/>
      <c r="I30" s="696"/>
      <c r="J30" s="561"/>
      <c r="K30" s="561"/>
      <c r="L30" s="561"/>
      <c r="M30" s="561"/>
      <c r="N30" s="561"/>
      <c r="O30" s="561"/>
      <c r="P30" s="665">
        <v>45000</v>
      </c>
      <c r="Q30" s="561"/>
      <c r="R30" s="561"/>
      <c r="S30" s="681" t="s">
        <v>171</v>
      </c>
      <c r="T30" s="1904"/>
      <c r="U30" s="1934"/>
      <c r="V30" s="1934"/>
      <c r="W30" s="1904"/>
    </row>
    <row r="31" spans="1:23" s="25" customFormat="1" ht="27">
      <c r="A31" s="677" t="s">
        <v>175</v>
      </c>
      <c r="B31" s="667" t="s">
        <v>176</v>
      </c>
      <c r="C31" s="667" t="s">
        <v>177</v>
      </c>
      <c r="D31" s="561"/>
      <c r="E31" s="588"/>
      <c r="F31" s="588"/>
      <c r="G31" s="588"/>
      <c r="H31" s="588"/>
      <c r="I31" s="588"/>
      <c r="J31" s="588"/>
      <c r="K31" s="588"/>
      <c r="L31" s="588"/>
      <c r="M31" s="561"/>
      <c r="N31" s="561"/>
      <c r="O31" s="561"/>
      <c r="P31" s="683"/>
      <c r="Q31" s="561"/>
      <c r="R31" s="561"/>
      <c r="S31" s="288" t="s">
        <v>178</v>
      </c>
      <c r="T31" s="1904"/>
      <c r="U31" s="1934"/>
      <c r="V31" s="1934"/>
      <c r="W31" s="1904"/>
    </row>
    <row r="32" spans="1:23" s="25" customFormat="1" ht="42.75" customHeight="1">
      <c r="A32" s="561" t="s">
        <v>179</v>
      </c>
      <c r="B32" s="661" t="s">
        <v>180</v>
      </c>
      <c r="C32" s="661" t="s">
        <v>181</v>
      </c>
      <c r="D32" s="561"/>
      <c r="E32" s="561"/>
      <c r="F32" s="561"/>
      <c r="G32" s="696"/>
      <c r="H32" s="561"/>
      <c r="I32" s="561"/>
      <c r="J32" s="561"/>
      <c r="K32" s="561"/>
      <c r="L32" s="561"/>
      <c r="M32" s="561"/>
      <c r="N32" s="561"/>
      <c r="O32" s="561"/>
      <c r="P32" s="683"/>
      <c r="Q32" s="561"/>
      <c r="R32" s="561"/>
      <c r="S32" s="288"/>
      <c r="T32" s="1904"/>
      <c r="U32" s="1934"/>
      <c r="V32" s="1934"/>
      <c r="W32" s="1904"/>
    </row>
    <row r="33" spans="1:23" s="25" customFormat="1" ht="27.75" customHeight="1">
      <c r="A33" s="661" t="s">
        <v>182</v>
      </c>
      <c r="B33" s="661" t="s">
        <v>183</v>
      </c>
      <c r="C33" s="661" t="s">
        <v>184</v>
      </c>
      <c r="D33" s="561"/>
      <c r="E33" s="588"/>
      <c r="F33" s="561"/>
      <c r="G33" s="588"/>
      <c r="H33" s="588"/>
      <c r="I33" s="588"/>
      <c r="J33" s="561"/>
      <c r="K33" s="561"/>
      <c r="L33" s="561"/>
      <c r="M33" s="561"/>
      <c r="N33" s="561"/>
      <c r="O33" s="561"/>
      <c r="P33" s="683"/>
      <c r="Q33" s="561"/>
      <c r="R33" s="561"/>
      <c r="S33" s="284" t="s">
        <v>178</v>
      </c>
      <c r="T33" s="1904"/>
      <c r="U33" s="1934"/>
      <c r="V33" s="1934"/>
      <c r="W33" s="1904"/>
    </row>
    <row r="34" spans="1:23" s="25" customFormat="1" ht="25.5">
      <c r="A34" s="561" t="s">
        <v>185</v>
      </c>
      <c r="B34" s="554" t="s">
        <v>186</v>
      </c>
      <c r="C34" s="661" t="s">
        <v>187</v>
      </c>
      <c r="D34" s="561"/>
      <c r="E34" s="588"/>
      <c r="F34" s="588"/>
      <c r="G34" s="588"/>
      <c r="H34" s="588"/>
      <c r="I34" s="588"/>
      <c r="J34" s="561"/>
      <c r="K34" s="561"/>
      <c r="L34" s="561"/>
      <c r="M34" s="561"/>
      <c r="N34" s="561"/>
      <c r="O34" s="561"/>
      <c r="P34" s="683"/>
      <c r="Q34" s="561"/>
      <c r="R34" s="561"/>
      <c r="S34" s="284" t="s">
        <v>178</v>
      </c>
      <c r="T34" s="1904"/>
      <c r="U34" s="1934"/>
      <c r="V34" s="1934"/>
      <c r="W34" s="1904"/>
    </row>
    <row r="35" spans="1:23" s="25" customFormat="1" ht="15">
      <c r="A35" s="661" t="s">
        <v>188</v>
      </c>
      <c r="B35" s="554" t="s">
        <v>189</v>
      </c>
      <c r="C35" s="661" t="s">
        <v>187</v>
      </c>
      <c r="D35" s="561"/>
      <c r="E35" s="588"/>
      <c r="F35" s="588"/>
      <c r="G35" s="588"/>
      <c r="H35" s="588"/>
      <c r="I35" s="588"/>
      <c r="J35" s="561"/>
      <c r="K35" s="561"/>
      <c r="L35" s="561"/>
      <c r="M35" s="561"/>
      <c r="N35" s="561"/>
      <c r="O35" s="561"/>
      <c r="P35" s="683"/>
      <c r="Q35" s="561"/>
      <c r="R35" s="561"/>
      <c r="S35" s="284" t="s">
        <v>178</v>
      </c>
      <c r="T35" s="1904"/>
      <c r="U35" s="1934"/>
      <c r="V35" s="1934"/>
      <c r="W35" s="1904"/>
    </row>
    <row r="36" spans="1:23" s="25" customFormat="1" ht="15">
      <c r="A36" s="661" t="s">
        <v>190</v>
      </c>
      <c r="B36" s="554" t="s">
        <v>191</v>
      </c>
      <c r="C36" s="661" t="s">
        <v>187</v>
      </c>
      <c r="D36" s="561"/>
      <c r="E36" s="588"/>
      <c r="F36" s="588"/>
      <c r="G36" s="588"/>
      <c r="H36" s="588"/>
      <c r="I36" s="588"/>
      <c r="J36" s="561"/>
      <c r="K36" s="561"/>
      <c r="L36" s="561"/>
      <c r="M36" s="561"/>
      <c r="N36" s="561"/>
      <c r="O36" s="561"/>
      <c r="P36" s="683"/>
      <c r="Q36" s="561"/>
      <c r="R36" s="561"/>
      <c r="S36" s="284"/>
      <c r="T36" s="1904"/>
      <c r="U36" s="1934"/>
      <c r="V36" s="1934"/>
      <c r="W36" s="1904"/>
    </row>
    <row r="37" spans="1:23" s="25" customFormat="1" ht="27">
      <c r="A37" s="677" t="s">
        <v>192</v>
      </c>
      <c r="B37" s="554" t="s">
        <v>193</v>
      </c>
      <c r="C37" s="661" t="s">
        <v>187</v>
      </c>
      <c r="D37" s="561"/>
      <c r="E37" s="561"/>
      <c r="F37" s="561"/>
      <c r="G37" s="561"/>
      <c r="H37" s="561"/>
      <c r="I37" s="561"/>
      <c r="J37" s="696"/>
      <c r="K37" s="561"/>
      <c r="L37" s="561"/>
      <c r="M37" s="561"/>
      <c r="N37" s="561"/>
      <c r="O37" s="561"/>
      <c r="P37" s="683"/>
      <c r="Q37" s="561"/>
      <c r="R37" s="561"/>
      <c r="S37" s="284" t="s">
        <v>194</v>
      </c>
      <c r="T37" s="1904"/>
      <c r="U37" s="1934"/>
      <c r="V37" s="1934"/>
      <c r="W37" s="1904"/>
    </row>
    <row r="38" spans="1:23" s="25" customFormat="1" ht="14.65" customHeight="1">
      <c r="A38" s="684" t="s">
        <v>195</v>
      </c>
      <c r="B38" s="554" t="s">
        <v>196</v>
      </c>
      <c r="C38" s="661" t="s">
        <v>197</v>
      </c>
      <c r="D38" s="588"/>
      <c r="E38" s="588"/>
      <c r="F38" s="588"/>
      <c r="G38" s="588"/>
      <c r="H38" s="588"/>
      <c r="I38" s="588"/>
      <c r="J38" s="588"/>
      <c r="K38" s="588"/>
      <c r="L38" s="588"/>
      <c r="M38" s="588"/>
      <c r="N38" s="588"/>
      <c r="O38" s="561"/>
      <c r="P38" s="683"/>
      <c r="Q38" s="561"/>
      <c r="R38" s="561"/>
      <c r="S38" s="284" t="s">
        <v>194</v>
      </c>
      <c r="T38" s="1904"/>
      <c r="U38" s="1934"/>
      <c r="V38" s="1934"/>
      <c r="W38" s="1904"/>
    </row>
    <row r="39" spans="1:23" s="25" customFormat="1" ht="27">
      <c r="A39" s="677" t="s">
        <v>198</v>
      </c>
      <c r="B39" s="661" t="s">
        <v>199</v>
      </c>
      <c r="C39" s="661" t="s">
        <v>200</v>
      </c>
      <c r="D39" s="588"/>
      <c r="E39" s="588"/>
      <c r="F39" s="588"/>
      <c r="G39" s="588"/>
      <c r="H39" s="561"/>
      <c r="I39" s="561"/>
      <c r="J39" s="561"/>
      <c r="K39" s="561"/>
      <c r="L39" s="561"/>
      <c r="M39" s="561"/>
      <c r="N39" s="561"/>
      <c r="O39" s="561"/>
      <c r="P39" s="683"/>
      <c r="Q39" s="561"/>
      <c r="R39" s="561"/>
      <c r="S39" s="284" t="s">
        <v>194</v>
      </c>
      <c r="T39" s="1904"/>
      <c r="U39" s="1934"/>
      <c r="V39" s="1934"/>
      <c r="W39" s="1904"/>
    </row>
    <row r="40" spans="1:23" s="25" customFormat="1" ht="25.5">
      <c r="A40" s="560" t="s">
        <v>201</v>
      </c>
      <c r="B40" s="554" t="s">
        <v>202</v>
      </c>
      <c r="C40" s="661" t="s">
        <v>184</v>
      </c>
      <c r="D40" s="588"/>
      <c r="E40" s="588"/>
      <c r="F40" s="588"/>
      <c r="G40" s="588"/>
      <c r="H40" s="588"/>
      <c r="I40" s="588"/>
      <c r="J40" s="561"/>
      <c r="K40" s="561"/>
      <c r="L40" s="561"/>
      <c r="M40" s="561"/>
      <c r="N40" s="561"/>
      <c r="O40" s="561"/>
      <c r="P40" s="683"/>
      <c r="Q40" s="561"/>
      <c r="R40" s="561"/>
      <c r="S40" s="284" t="s">
        <v>194</v>
      </c>
      <c r="T40" s="1904"/>
      <c r="U40" s="1934"/>
      <c r="V40" s="1934"/>
      <c r="W40" s="1904"/>
    </row>
    <row r="41" spans="1:23" s="25" customFormat="1" ht="14.65" customHeight="1">
      <c r="A41" s="560" t="s">
        <v>203</v>
      </c>
      <c r="B41" s="554" t="s">
        <v>204</v>
      </c>
      <c r="C41" s="661" t="s">
        <v>205</v>
      </c>
      <c r="D41" s="588"/>
      <c r="E41" s="588"/>
      <c r="F41" s="588"/>
      <c r="G41" s="588"/>
      <c r="H41" s="588"/>
      <c r="I41" s="588"/>
      <c r="J41" s="561"/>
      <c r="K41" s="561"/>
      <c r="L41" s="561"/>
      <c r="M41" s="561"/>
      <c r="N41" s="561"/>
      <c r="O41" s="561"/>
      <c r="P41" s="683"/>
      <c r="Q41" s="561"/>
      <c r="R41" s="561"/>
      <c r="S41" s="284" t="s">
        <v>194</v>
      </c>
      <c r="T41" s="1904"/>
      <c r="U41" s="1934"/>
      <c r="V41" s="1934"/>
      <c r="W41" s="1904"/>
    </row>
    <row r="42" spans="1:23" s="25" customFormat="1" ht="14.65" customHeight="1">
      <c r="A42" s="560" t="s">
        <v>206</v>
      </c>
      <c r="B42" s="554" t="s">
        <v>207</v>
      </c>
      <c r="C42" s="661" t="s">
        <v>205</v>
      </c>
      <c r="D42" s="588"/>
      <c r="E42" s="588"/>
      <c r="F42" s="588"/>
      <c r="G42" s="588"/>
      <c r="H42" s="588"/>
      <c r="I42" s="588"/>
      <c r="J42" s="561"/>
      <c r="K42" s="561"/>
      <c r="L42" s="561"/>
      <c r="M42" s="561"/>
      <c r="N42" s="561"/>
      <c r="O42" s="561"/>
      <c r="P42" s="665">
        <v>2750000</v>
      </c>
      <c r="Q42" s="561"/>
      <c r="R42" s="561"/>
      <c r="S42" s="284" t="s">
        <v>208</v>
      </c>
      <c r="T42" s="1904"/>
      <c r="U42" s="1934"/>
      <c r="V42" s="1934"/>
      <c r="W42" s="1904"/>
    </row>
    <row r="43" spans="1:23" s="25" customFormat="1" ht="14.65" customHeight="1">
      <c r="A43" s="677" t="s">
        <v>209</v>
      </c>
      <c r="B43" s="554" t="s">
        <v>210</v>
      </c>
      <c r="C43" s="661" t="s">
        <v>211</v>
      </c>
      <c r="D43" s="588"/>
      <c r="E43" s="588"/>
      <c r="F43" s="588"/>
      <c r="G43" s="588"/>
      <c r="H43" s="588"/>
      <c r="I43" s="588"/>
      <c r="J43" s="561"/>
      <c r="K43" s="561"/>
      <c r="L43" s="561"/>
      <c r="M43" s="561"/>
      <c r="N43" s="561"/>
      <c r="O43" s="561"/>
      <c r="P43" s="665"/>
      <c r="Q43" s="561"/>
      <c r="R43" s="561"/>
      <c r="S43" s="284"/>
      <c r="T43" s="1904"/>
      <c r="U43" s="1934"/>
      <c r="V43" s="1934"/>
      <c r="W43" s="1904"/>
    </row>
    <row r="44" spans="1:23" s="26" customFormat="1" ht="14.65" customHeight="1">
      <c r="A44" s="684" t="s">
        <v>212</v>
      </c>
      <c r="B44" s="554"/>
      <c r="C44" s="661"/>
      <c r="D44" s="588"/>
      <c r="E44" s="588"/>
      <c r="F44" s="588"/>
      <c r="G44" s="588"/>
      <c r="H44" s="588"/>
      <c r="I44" s="588"/>
      <c r="J44" s="588"/>
      <c r="K44" s="588"/>
      <c r="L44" s="588"/>
      <c r="M44" s="588"/>
      <c r="N44" s="588"/>
      <c r="O44" s="588"/>
      <c r="P44" s="665"/>
      <c r="Q44" s="684"/>
      <c r="R44" s="684"/>
      <c r="S44" s="287" t="s">
        <v>213</v>
      </c>
      <c r="T44" s="1904"/>
      <c r="U44" s="1934"/>
      <c r="V44" s="1934"/>
      <c r="W44" s="1904"/>
    </row>
    <row r="45" spans="1:23" s="26" customFormat="1" ht="14.65" customHeight="1">
      <c r="A45" s="667" t="s">
        <v>214</v>
      </c>
      <c r="B45" s="667" t="s">
        <v>215</v>
      </c>
      <c r="C45" s="661" t="s">
        <v>216</v>
      </c>
      <c r="D45" s="588"/>
      <c r="E45" s="588"/>
      <c r="F45" s="588"/>
      <c r="G45" s="588"/>
      <c r="H45" s="588"/>
      <c r="I45" s="588"/>
      <c r="J45" s="588"/>
      <c r="K45" s="588"/>
      <c r="L45" s="588"/>
      <c r="M45" s="588"/>
      <c r="N45" s="588"/>
      <c r="O45" s="588"/>
      <c r="P45" s="665"/>
      <c r="Q45" s="684"/>
      <c r="R45" s="684"/>
      <c r="S45" s="287" t="s">
        <v>213</v>
      </c>
      <c r="T45" s="1904"/>
      <c r="U45" s="1934"/>
      <c r="V45" s="1934"/>
      <c r="W45" s="1904"/>
    </row>
    <row r="46" spans="1:23" s="26" customFormat="1" ht="14.65" customHeight="1">
      <c r="A46" s="667" t="s">
        <v>217</v>
      </c>
      <c r="B46" s="667" t="s">
        <v>218</v>
      </c>
      <c r="C46" s="661" t="s">
        <v>219</v>
      </c>
      <c r="D46" s="588"/>
      <c r="E46" s="588"/>
      <c r="F46" s="588"/>
      <c r="G46" s="588"/>
      <c r="H46" s="588"/>
      <c r="I46" s="684"/>
      <c r="J46" s="684"/>
      <c r="K46" s="684"/>
      <c r="L46" s="684"/>
      <c r="M46" s="684"/>
      <c r="N46" s="684"/>
      <c r="O46" s="684"/>
      <c r="P46" s="665"/>
      <c r="Q46" s="684"/>
      <c r="R46" s="684"/>
      <c r="S46" s="287" t="s">
        <v>213</v>
      </c>
      <c r="T46" s="1904"/>
      <c r="U46" s="1934"/>
      <c r="V46" s="1934"/>
      <c r="W46" s="1904"/>
    </row>
    <row r="47" spans="1:23">
      <c r="A47" s="667" t="s">
        <v>220</v>
      </c>
      <c r="B47" s="667" t="s">
        <v>215</v>
      </c>
      <c r="C47" s="661" t="s">
        <v>221</v>
      </c>
      <c r="D47" s="588"/>
      <c r="E47" s="588"/>
      <c r="F47" s="588"/>
      <c r="G47" s="588"/>
      <c r="H47" s="588"/>
      <c r="I47" s="588"/>
      <c r="J47" s="588"/>
      <c r="K47" s="588"/>
      <c r="L47" s="588"/>
      <c r="M47" s="588"/>
      <c r="N47" s="588"/>
      <c r="O47" s="588"/>
      <c r="P47" s="685"/>
      <c r="Q47" s="684"/>
      <c r="R47" s="684"/>
      <c r="S47" s="287" t="s">
        <v>213</v>
      </c>
      <c r="T47" s="1904"/>
      <c r="U47" s="1934"/>
      <c r="V47" s="1934"/>
      <c r="W47" s="1904"/>
    </row>
    <row r="48" spans="1:23" s="25" customFormat="1" ht="40.5">
      <c r="A48" s="677" t="s">
        <v>222</v>
      </c>
      <c r="B48" s="667" t="s">
        <v>223</v>
      </c>
      <c r="C48" s="661" t="s">
        <v>224</v>
      </c>
      <c r="D48" s="588"/>
      <c r="E48" s="588"/>
      <c r="F48" s="588"/>
      <c r="G48" s="561"/>
      <c r="H48" s="561"/>
      <c r="I48" s="561"/>
      <c r="J48" s="561"/>
      <c r="K48" s="561"/>
      <c r="L48" s="561"/>
      <c r="M48" s="561"/>
      <c r="N48" s="561"/>
      <c r="O48" s="561"/>
      <c r="P48" s="665"/>
      <c r="Q48" s="561"/>
      <c r="R48" s="561"/>
      <c r="S48" s="681" t="s">
        <v>158</v>
      </c>
      <c r="T48" s="1904"/>
      <c r="U48" s="1934"/>
      <c r="V48" s="1934"/>
      <c r="W48" s="1904"/>
    </row>
    <row r="49" spans="1:23" s="25" customFormat="1" ht="27">
      <c r="A49" s="661" t="s">
        <v>225</v>
      </c>
      <c r="B49" s="554" t="s">
        <v>215</v>
      </c>
      <c r="C49" s="661" t="s">
        <v>224</v>
      </c>
      <c r="D49" s="588"/>
      <c r="E49" s="588"/>
      <c r="F49" s="588"/>
      <c r="G49" s="561"/>
      <c r="H49" s="561"/>
      <c r="I49" s="561"/>
      <c r="J49" s="561"/>
      <c r="K49" s="561"/>
      <c r="L49" s="561"/>
      <c r="M49" s="561"/>
      <c r="N49" s="561"/>
      <c r="O49" s="561"/>
      <c r="P49" s="665"/>
      <c r="Q49" s="561"/>
      <c r="R49" s="561"/>
      <c r="S49" s="681"/>
      <c r="T49" s="1904"/>
      <c r="U49" s="1934"/>
      <c r="V49" s="1934"/>
      <c r="W49" s="1904"/>
    </row>
    <row r="50" spans="1:23" s="25" customFormat="1" ht="27">
      <c r="A50" s="661" t="s">
        <v>226</v>
      </c>
      <c r="B50" s="554" t="s">
        <v>215</v>
      </c>
      <c r="C50" s="661" t="s">
        <v>227</v>
      </c>
      <c r="D50" s="588"/>
      <c r="E50" s="588"/>
      <c r="F50" s="588"/>
      <c r="G50" s="561"/>
      <c r="H50" s="561"/>
      <c r="I50" s="561"/>
      <c r="J50" s="561"/>
      <c r="K50" s="561"/>
      <c r="L50" s="561"/>
      <c r="M50" s="561"/>
      <c r="N50" s="561"/>
      <c r="O50" s="561"/>
      <c r="P50" s="665"/>
      <c r="Q50" s="561"/>
      <c r="R50" s="561"/>
      <c r="S50" s="681"/>
      <c r="T50" s="1904"/>
      <c r="U50" s="1934"/>
      <c r="V50" s="1934"/>
      <c r="W50" s="1904"/>
    </row>
    <row r="51" spans="1:23" ht="27">
      <c r="A51" s="661" t="s">
        <v>228</v>
      </c>
      <c r="B51" s="554" t="s">
        <v>215</v>
      </c>
      <c r="C51" s="661" t="s">
        <v>227</v>
      </c>
      <c r="D51" s="684"/>
      <c r="E51" s="684"/>
      <c r="F51" s="684"/>
      <c r="G51" s="684"/>
      <c r="H51" s="684"/>
      <c r="I51" s="684"/>
      <c r="J51" s="684"/>
      <c r="K51" s="684"/>
      <c r="L51" s="684"/>
      <c r="M51" s="684"/>
      <c r="N51" s="684"/>
      <c r="O51" s="684"/>
      <c r="P51" s="685"/>
      <c r="Q51" s="684"/>
      <c r="R51" s="684"/>
      <c r="S51" s="287"/>
      <c r="T51" s="1904"/>
      <c r="U51" s="1934"/>
      <c r="V51" s="1934"/>
      <c r="W51" s="1904"/>
    </row>
    <row r="52" spans="1:23" ht="40.5">
      <c r="A52" s="676" t="s">
        <v>229</v>
      </c>
      <c r="B52" s="677" t="s">
        <v>230</v>
      </c>
      <c r="C52" s="667" t="s">
        <v>231</v>
      </c>
      <c r="D52" s="588"/>
      <c r="E52" s="588"/>
      <c r="F52" s="588"/>
      <c r="G52" s="588"/>
      <c r="H52" s="588"/>
      <c r="I52" s="588"/>
      <c r="J52" s="588"/>
      <c r="K52" s="588"/>
      <c r="L52" s="588"/>
      <c r="M52" s="588"/>
      <c r="N52" s="588"/>
      <c r="O52" s="588"/>
      <c r="P52" s="679">
        <v>12018982.5</v>
      </c>
      <c r="Q52" s="684"/>
      <c r="R52" s="684"/>
      <c r="S52" s="287"/>
      <c r="T52" s="1904"/>
      <c r="U52" s="1934"/>
      <c r="V52" s="1934"/>
      <c r="W52" s="1904"/>
    </row>
    <row r="53" spans="1:23" s="24" customFormat="1" ht="16.5">
      <c r="A53" s="664" t="s">
        <v>232</v>
      </c>
      <c r="B53" s="668"/>
      <c r="C53" s="661"/>
      <c r="D53" s="588"/>
      <c r="E53" s="588"/>
      <c r="F53" s="588"/>
      <c r="G53" s="588"/>
      <c r="H53" s="686"/>
      <c r="I53" s="670"/>
      <c r="J53" s="561"/>
      <c r="K53" s="561"/>
      <c r="L53" s="561"/>
      <c r="M53" s="561"/>
      <c r="N53" s="561"/>
      <c r="O53" s="561"/>
      <c r="P53" s="687"/>
      <c r="Q53" s="561"/>
      <c r="R53" s="561"/>
      <c r="S53" s="666" t="s">
        <v>233</v>
      </c>
      <c r="T53" s="1904"/>
      <c r="U53" s="1934"/>
      <c r="V53" s="1934"/>
      <c r="W53" s="1904"/>
    </row>
    <row r="54" spans="1:23" s="25" customFormat="1" ht="14.65" customHeight="1">
      <c r="A54" s="688" t="s">
        <v>234</v>
      </c>
      <c r="B54" s="677" t="s">
        <v>235</v>
      </c>
      <c r="C54" s="571" t="s">
        <v>236</v>
      </c>
      <c r="D54" s="696"/>
      <c r="E54" s="696"/>
      <c r="F54" s="696"/>
      <c r="G54" s="696"/>
      <c r="H54" s="561"/>
      <c r="I54" s="561"/>
      <c r="J54" s="561"/>
      <c r="K54" s="561"/>
      <c r="L54" s="561"/>
      <c r="M54" s="561"/>
      <c r="N54" s="561"/>
      <c r="O54" s="561"/>
      <c r="P54" s="679">
        <v>1621055.68</v>
      </c>
      <c r="Q54" s="561"/>
      <c r="R54" s="561"/>
      <c r="S54" s="666" t="s">
        <v>233</v>
      </c>
      <c r="T54" s="1904"/>
      <c r="U54" s="1934"/>
      <c r="V54" s="1934"/>
      <c r="W54" s="1904"/>
    </row>
    <row r="55" spans="1:23" s="25" customFormat="1" ht="40.5">
      <c r="A55" s="677" t="s">
        <v>3256</v>
      </c>
      <c r="B55" s="667" t="s">
        <v>237</v>
      </c>
      <c r="C55" s="661" t="s">
        <v>238</v>
      </c>
      <c r="D55" s="696"/>
      <c r="E55" s="696"/>
      <c r="F55" s="696"/>
      <c r="G55" s="696"/>
      <c r="H55" s="561"/>
      <c r="I55" s="561"/>
      <c r="J55" s="561"/>
      <c r="K55" s="561"/>
      <c r="L55" s="561"/>
      <c r="M55" s="561"/>
      <c r="N55" s="561"/>
      <c r="O55" s="561"/>
      <c r="P55" s="665"/>
      <c r="Q55" s="561"/>
      <c r="R55" s="561"/>
      <c r="S55" s="666" t="s">
        <v>233</v>
      </c>
      <c r="T55" s="1904"/>
      <c r="U55" s="1934"/>
      <c r="V55" s="1934"/>
      <c r="W55" s="1904"/>
    </row>
    <row r="56" spans="1:23" ht="40.5">
      <c r="A56" s="554" t="s">
        <v>239</v>
      </c>
      <c r="B56" s="554" t="s">
        <v>240</v>
      </c>
      <c r="C56" s="667" t="s">
        <v>241</v>
      </c>
      <c r="D56" s="588"/>
      <c r="E56" s="588"/>
      <c r="F56" s="588"/>
      <c r="G56" s="588"/>
      <c r="H56" s="588"/>
      <c r="I56" s="588"/>
      <c r="J56" s="588"/>
      <c r="K56" s="588"/>
      <c r="L56" s="588"/>
      <c r="M56" s="588"/>
      <c r="N56" s="588"/>
      <c r="O56" s="588"/>
      <c r="P56" s="685"/>
      <c r="Q56" s="684"/>
      <c r="R56" s="684"/>
      <c r="S56" s="287"/>
      <c r="T56" s="1904"/>
      <c r="U56" s="1934"/>
      <c r="V56" s="1934"/>
      <c r="W56" s="1904"/>
    </row>
    <row r="57" spans="1:23" ht="27">
      <c r="A57" s="661" t="s">
        <v>242</v>
      </c>
      <c r="B57" s="661" t="s">
        <v>243</v>
      </c>
      <c r="C57" s="667" t="s">
        <v>244</v>
      </c>
      <c r="D57" s="588"/>
      <c r="E57" s="588"/>
      <c r="F57" s="588"/>
      <c r="G57" s="588"/>
      <c r="H57" s="588"/>
      <c r="I57" s="588"/>
      <c r="J57" s="588"/>
      <c r="K57" s="588"/>
      <c r="L57" s="588"/>
      <c r="M57" s="588"/>
      <c r="N57" s="588"/>
      <c r="O57" s="588"/>
      <c r="P57" s="685"/>
      <c r="Q57" s="684"/>
      <c r="R57" s="684"/>
      <c r="S57" s="287"/>
      <c r="T57" s="1904"/>
      <c r="U57" s="1934"/>
      <c r="V57" s="1934"/>
      <c r="W57" s="1904"/>
    </row>
    <row r="58" spans="1:23" ht="27">
      <c r="A58" s="661" t="s">
        <v>245</v>
      </c>
      <c r="B58" s="677" t="s">
        <v>246</v>
      </c>
      <c r="C58" s="661" t="s">
        <v>247</v>
      </c>
      <c r="D58" s="661"/>
      <c r="E58" s="661"/>
      <c r="F58" s="661"/>
      <c r="G58" s="661"/>
      <c r="H58" s="661"/>
      <c r="I58" s="661"/>
      <c r="J58" s="661"/>
      <c r="K58" s="661"/>
      <c r="L58" s="661"/>
      <c r="M58" s="661"/>
      <c r="N58" s="661"/>
      <c r="O58" s="661"/>
      <c r="P58" s="661"/>
      <c r="Q58" s="661"/>
      <c r="R58" s="661"/>
      <c r="S58" s="281"/>
      <c r="T58" s="1904"/>
      <c r="U58" s="1934"/>
      <c r="V58" s="1934"/>
      <c r="W58" s="1904"/>
    </row>
    <row r="59" spans="1:23">
      <c r="A59" s="554" t="s">
        <v>248</v>
      </c>
      <c r="B59" s="554" t="s">
        <v>249</v>
      </c>
      <c r="C59" s="661" t="s">
        <v>250</v>
      </c>
      <c r="D59" s="684"/>
      <c r="E59" s="697"/>
      <c r="F59" s="697"/>
      <c r="G59" s="684"/>
      <c r="H59" s="684"/>
      <c r="I59" s="684"/>
      <c r="J59" s="684"/>
      <c r="K59" s="684"/>
      <c r="L59" s="684"/>
      <c r="M59" s="684"/>
      <c r="N59" s="684"/>
      <c r="O59" s="684"/>
      <c r="P59" s="679">
        <v>2500000</v>
      </c>
      <c r="Q59" s="684"/>
      <c r="R59" s="684"/>
      <c r="S59" s="287"/>
      <c r="T59" s="1904"/>
      <c r="U59" s="1934"/>
      <c r="V59" s="1934"/>
      <c r="W59" s="1904"/>
    </row>
    <row r="60" spans="1:23" ht="27">
      <c r="A60" s="554" t="s">
        <v>251</v>
      </c>
      <c r="B60" s="554" t="s">
        <v>252</v>
      </c>
      <c r="C60" s="661" t="s">
        <v>253</v>
      </c>
      <c r="D60" s="684"/>
      <c r="E60" s="684"/>
      <c r="F60" s="697"/>
      <c r="G60" s="684"/>
      <c r="H60" s="684"/>
      <c r="I60" s="684"/>
      <c r="J60" s="684"/>
      <c r="K60" s="684"/>
      <c r="L60" s="684"/>
      <c r="M60" s="684"/>
      <c r="N60" s="684"/>
      <c r="O60" s="684"/>
      <c r="P60" s="679">
        <v>30000000</v>
      </c>
      <c r="Q60" s="684"/>
      <c r="R60" s="684"/>
      <c r="S60" s="287"/>
      <c r="T60" s="1904"/>
      <c r="U60" s="1934"/>
      <c r="V60" s="1934"/>
      <c r="W60" s="1904"/>
    </row>
    <row r="61" spans="1:23" ht="16.5">
      <c r="A61" s="689" t="s">
        <v>254</v>
      </c>
      <c r="B61" s="677" t="s">
        <v>255</v>
      </c>
      <c r="C61" s="690">
        <v>1</v>
      </c>
      <c r="D61" s="684"/>
      <c r="E61" s="684"/>
      <c r="F61" s="697"/>
      <c r="G61" s="684"/>
      <c r="H61" s="684"/>
      <c r="I61" s="684"/>
      <c r="J61" s="684"/>
      <c r="K61" s="684"/>
      <c r="L61" s="684"/>
      <c r="M61" s="684"/>
      <c r="N61" s="684"/>
      <c r="O61" s="684"/>
      <c r="P61" s="679">
        <v>1000000</v>
      </c>
      <c r="Q61" s="684"/>
      <c r="R61" s="684"/>
      <c r="S61" s="287"/>
      <c r="T61" s="1904"/>
      <c r="U61" s="1934"/>
      <c r="V61" s="1934"/>
      <c r="W61" s="1904"/>
    </row>
    <row r="62" spans="1:23" ht="16.5">
      <c r="A62" s="676" t="s">
        <v>256</v>
      </c>
      <c r="B62" s="677" t="s">
        <v>257</v>
      </c>
      <c r="C62" s="690">
        <v>1</v>
      </c>
      <c r="D62" s="679"/>
      <c r="E62" s="684"/>
      <c r="F62" s="697"/>
      <c r="G62" s="684"/>
      <c r="H62" s="684"/>
      <c r="I62" s="684"/>
      <c r="J62" s="684"/>
      <c r="K62" s="684"/>
      <c r="L62" s="684"/>
      <c r="M62" s="684"/>
      <c r="N62" s="684"/>
      <c r="O62" s="684"/>
      <c r="P62" s="679">
        <v>3000000</v>
      </c>
      <c r="Q62" s="684"/>
      <c r="R62" s="684"/>
      <c r="S62" s="287"/>
      <c r="T62" s="1904"/>
      <c r="U62" s="1934"/>
      <c r="V62" s="1934"/>
      <c r="W62" s="1904"/>
    </row>
    <row r="63" spans="1:23" ht="38.25">
      <c r="A63" s="658" t="s">
        <v>258</v>
      </c>
      <c r="B63" s="658" t="s">
        <v>259</v>
      </c>
      <c r="C63" s="658" t="s">
        <v>260</v>
      </c>
      <c r="D63" s="658"/>
      <c r="E63" s="658"/>
      <c r="F63" s="658"/>
      <c r="G63" s="658"/>
      <c r="H63" s="658"/>
      <c r="I63" s="658"/>
      <c r="J63" s="658"/>
      <c r="K63" s="658"/>
      <c r="L63" s="658"/>
      <c r="M63" s="658"/>
      <c r="N63" s="658"/>
      <c r="O63" s="658"/>
      <c r="P63" s="691">
        <v>600000</v>
      </c>
      <c r="Q63" s="658"/>
      <c r="R63" s="658"/>
      <c r="S63" s="280"/>
      <c r="T63" s="1904"/>
      <c r="U63" s="1934"/>
      <c r="V63" s="1934"/>
      <c r="W63" s="1904"/>
    </row>
    <row r="64" spans="1:23">
      <c r="A64" s="677" t="s">
        <v>261</v>
      </c>
      <c r="B64" s="677" t="s">
        <v>262</v>
      </c>
      <c r="C64" s="667" t="s">
        <v>263</v>
      </c>
      <c r="D64" s="667"/>
      <c r="E64" s="667"/>
      <c r="F64" s="667"/>
      <c r="G64" s="667"/>
      <c r="H64" s="667"/>
      <c r="I64" s="667"/>
      <c r="J64" s="667"/>
      <c r="K64" s="667"/>
      <c r="L64" s="667"/>
      <c r="M64" s="667"/>
      <c r="N64" s="667"/>
      <c r="O64" s="667"/>
      <c r="P64" s="667"/>
      <c r="Q64" s="667"/>
      <c r="R64" s="667"/>
      <c r="S64" s="285"/>
      <c r="T64" s="1904"/>
      <c r="U64" s="1934"/>
      <c r="V64" s="1934"/>
      <c r="W64" s="1904"/>
    </row>
    <row r="65" spans="1:23" ht="27">
      <c r="A65" s="677" t="s">
        <v>264</v>
      </c>
      <c r="B65" s="677" t="s">
        <v>265</v>
      </c>
      <c r="C65" s="667" t="s">
        <v>266</v>
      </c>
      <c r="D65" s="664"/>
      <c r="E65" s="664"/>
      <c r="F65" s="696" t="s">
        <v>267</v>
      </c>
      <c r="G65" s="664"/>
      <c r="H65" s="696" t="s">
        <v>267</v>
      </c>
      <c r="I65" s="696" t="s">
        <v>267</v>
      </c>
      <c r="J65" s="664"/>
      <c r="K65" s="696" t="s">
        <v>267</v>
      </c>
      <c r="L65" s="664"/>
      <c r="M65" s="664"/>
      <c r="N65" s="696" t="s">
        <v>267</v>
      </c>
      <c r="O65" s="664"/>
      <c r="P65" s="692"/>
      <c r="Q65" s="664"/>
      <c r="R65" s="664"/>
      <c r="S65" s="283"/>
      <c r="T65" s="1904"/>
      <c r="U65" s="1934"/>
      <c r="V65" s="1934"/>
      <c r="W65" s="1904"/>
    </row>
    <row r="66" spans="1:23" ht="27.75" thickBot="1">
      <c r="A66" s="677" t="s">
        <v>268</v>
      </c>
      <c r="B66" s="677" t="s">
        <v>269</v>
      </c>
      <c r="C66" s="667" t="s">
        <v>270</v>
      </c>
      <c r="D66" s="664"/>
      <c r="E66" s="699" t="s">
        <v>267</v>
      </c>
      <c r="F66" s="674"/>
      <c r="G66" s="674"/>
      <c r="H66" s="674"/>
      <c r="I66" s="674"/>
      <c r="J66" s="674"/>
      <c r="K66" s="674"/>
      <c r="L66" s="699" t="s">
        <v>267</v>
      </c>
      <c r="M66" s="664"/>
      <c r="N66" s="664"/>
      <c r="O66" s="664"/>
      <c r="P66" s="692"/>
      <c r="Q66" s="664"/>
      <c r="R66" s="664"/>
      <c r="S66" s="283"/>
      <c r="T66" s="1905"/>
      <c r="U66" s="1935"/>
      <c r="V66" s="1935"/>
      <c r="W66" s="1905"/>
    </row>
    <row r="67" spans="1:23" ht="60" customHeight="1">
      <c r="A67" s="658" t="s">
        <v>3249</v>
      </c>
      <c r="B67" s="658" t="s">
        <v>2332</v>
      </c>
      <c r="C67" s="658" t="s">
        <v>2333</v>
      </c>
      <c r="D67" s="658"/>
      <c r="E67" s="658"/>
      <c r="F67" s="658"/>
      <c r="G67" s="658"/>
      <c r="H67" s="658"/>
      <c r="I67" s="658"/>
      <c r="J67" s="658"/>
      <c r="K67" s="658"/>
      <c r="L67" s="658"/>
      <c r="M67" s="658"/>
      <c r="N67" s="658"/>
      <c r="O67" s="658"/>
      <c r="P67" s="658"/>
      <c r="Q67" s="658"/>
      <c r="R67" s="658"/>
      <c r="S67" s="280"/>
      <c r="T67" s="1897" t="s">
        <v>3550</v>
      </c>
      <c r="U67" s="1897" t="s">
        <v>3443</v>
      </c>
      <c r="V67" s="1897" t="s">
        <v>3389</v>
      </c>
      <c r="W67" s="1900" t="s">
        <v>3551</v>
      </c>
    </row>
    <row r="68" spans="1:23" ht="34.5" customHeight="1">
      <c r="A68" s="693" t="s">
        <v>3250</v>
      </c>
      <c r="B68" s="693" t="s">
        <v>3247</v>
      </c>
      <c r="C68" s="282"/>
      <c r="D68" s="286"/>
      <c r="E68" s="286"/>
      <c r="F68" s="286"/>
      <c r="G68" s="701"/>
      <c r="H68" s="286"/>
      <c r="I68" s="286"/>
      <c r="J68" s="286"/>
      <c r="K68" s="286"/>
      <c r="L68" s="286"/>
      <c r="M68" s="286"/>
      <c r="N68" s="286"/>
      <c r="O68" s="286"/>
      <c r="P68" s="694"/>
      <c r="Q68" s="286"/>
      <c r="R68" s="286"/>
      <c r="S68" s="671"/>
      <c r="T68" s="1898"/>
      <c r="U68" s="1898"/>
      <c r="V68" s="1898"/>
      <c r="W68" s="1901"/>
    </row>
    <row r="69" spans="1:23" s="24" customFormat="1" ht="70.5" customHeight="1">
      <c r="A69" s="695" t="s">
        <v>3251</v>
      </c>
      <c r="B69" s="695" t="s">
        <v>3248</v>
      </c>
      <c r="C69" s="561"/>
      <c r="D69" s="561"/>
      <c r="E69" s="561"/>
      <c r="F69" s="561"/>
      <c r="G69" s="561"/>
      <c r="H69" s="561"/>
      <c r="I69" s="561"/>
      <c r="J69" s="561"/>
      <c r="K69" s="561"/>
      <c r="L69" s="561"/>
      <c r="M69" s="561"/>
      <c r="N69" s="561"/>
      <c r="O69" s="561"/>
      <c r="P69" s="561"/>
      <c r="Q69" s="561"/>
      <c r="R69" s="561"/>
      <c r="S69" s="284"/>
      <c r="T69" s="1898"/>
      <c r="U69" s="1898"/>
      <c r="V69" s="1898"/>
      <c r="W69" s="1901"/>
    </row>
    <row r="70" spans="1:23" ht="99" customHeight="1" thickBot="1">
      <c r="A70" s="554" t="s">
        <v>3252</v>
      </c>
      <c r="B70" s="554" t="s">
        <v>272</v>
      </c>
      <c r="C70" s="661" t="s">
        <v>273</v>
      </c>
      <c r="D70" s="559"/>
      <c r="E70" s="702"/>
      <c r="F70" s="702"/>
      <c r="G70" s="702"/>
      <c r="H70" s="702"/>
      <c r="I70" s="702"/>
      <c r="J70" s="702"/>
      <c r="K70" s="702"/>
      <c r="L70" s="702"/>
      <c r="M70" s="702"/>
      <c r="N70" s="559"/>
      <c r="O70" s="559"/>
      <c r="P70" s="559"/>
      <c r="Q70" s="559"/>
      <c r="R70" s="559"/>
      <c r="S70" s="583"/>
      <c r="T70" s="1899"/>
      <c r="U70" s="1899"/>
      <c r="V70" s="1899"/>
      <c r="W70" s="1902"/>
    </row>
    <row r="71" spans="1:23" ht="16.350000000000001" customHeight="1" thickBot="1">
      <c r="A71" s="26"/>
      <c r="B71" s="26"/>
      <c r="C71" s="207"/>
      <c r="D71" s="26"/>
      <c r="E71" s="26"/>
      <c r="F71" s="26"/>
      <c r="G71" s="26"/>
      <c r="H71" s="26"/>
      <c r="I71" s="1924" t="s">
        <v>898</v>
      </c>
      <c r="J71" s="1924"/>
      <c r="K71" s="1924"/>
      <c r="L71" s="1924"/>
      <c r="M71" s="1924"/>
      <c r="N71" s="1924"/>
      <c r="O71" s="1924"/>
      <c r="P71" s="350">
        <v>1100000</v>
      </c>
      <c r="Q71" s="351"/>
      <c r="R71" s="370"/>
      <c r="S71" s="261"/>
      <c r="T71" s="26"/>
      <c r="U71" s="26"/>
      <c r="V71" s="26"/>
    </row>
    <row r="72" spans="1:23" ht="16.350000000000001" customHeight="1" thickBot="1">
      <c r="A72" s="26"/>
      <c r="B72" s="26"/>
      <c r="C72" s="207"/>
      <c r="D72" s="26"/>
      <c r="E72" s="26"/>
      <c r="F72" s="26"/>
      <c r="G72" s="26"/>
      <c r="H72" s="26"/>
      <c r="I72" s="1894" t="s">
        <v>2323</v>
      </c>
      <c r="J72" s="1895"/>
      <c r="K72" s="1895"/>
      <c r="L72" s="1895"/>
      <c r="M72" s="1895"/>
      <c r="N72" s="1895"/>
      <c r="O72" s="1896"/>
      <c r="P72" s="352">
        <v>7356522</v>
      </c>
      <c r="Q72" s="353"/>
      <c r="R72" s="371"/>
      <c r="S72" s="262"/>
      <c r="T72" s="26"/>
      <c r="U72" s="26"/>
      <c r="V72" s="26"/>
    </row>
    <row r="73" spans="1:23" ht="22.35" customHeight="1" thickBot="1">
      <c r="A73" s="26"/>
      <c r="B73" s="26"/>
      <c r="C73" s="207"/>
      <c r="D73" s="26"/>
      <c r="E73" s="26"/>
      <c r="F73" s="26"/>
      <c r="G73" s="26"/>
      <c r="H73" s="26"/>
      <c r="I73" s="1894" t="s">
        <v>2324</v>
      </c>
      <c r="J73" s="1895"/>
      <c r="K73" s="1895"/>
      <c r="L73" s="1895"/>
      <c r="M73" s="1895"/>
      <c r="N73" s="1895"/>
      <c r="O73" s="1896"/>
      <c r="P73" s="352">
        <f>P71+P72</f>
        <v>8456522</v>
      </c>
      <c r="Q73" s="353"/>
      <c r="R73" s="371"/>
      <c r="S73" s="263"/>
      <c r="T73" s="26"/>
      <c r="U73" s="26"/>
      <c r="V73" s="26"/>
    </row>
    <row r="74" spans="1:23" ht="26.1" customHeight="1">
      <c r="A74" s="26"/>
      <c r="B74" s="26"/>
      <c r="C74" s="207"/>
      <c r="D74" s="26"/>
      <c r="E74" s="26"/>
      <c r="F74" s="26"/>
      <c r="G74" s="26"/>
      <c r="H74" s="26"/>
      <c r="I74" s="1923" t="s">
        <v>3156</v>
      </c>
      <c r="J74" s="1923"/>
      <c r="K74" s="1923"/>
      <c r="L74" s="1923"/>
      <c r="M74" s="1923"/>
      <c r="N74" s="1923"/>
      <c r="O74" s="1923"/>
      <c r="P74" s="1923"/>
      <c r="Q74" s="346"/>
      <c r="R74" s="372"/>
      <c r="S74" s="347"/>
      <c r="T74" s="26"/>
      <c r="U74" s="26"/>
      <c r="V74" s="26"/>
    </row>
    <row r="75" spans="1:23" ht="15.95" customHeight="1">
      <c r="A75" s="26"/>
      <c r="B75" s="26"/>
      <c r="C75" s="207"/>
      <c r="D75" s="26"/>
      <c r="E75" s="26"/>
      <c r="F75" s="26"/>
      <c r="G75" s="26"/>
      <c r="H75" s="26"/>
      <c r="I75" s="1917" t="s">
        <v>3145</v>
      </c>
      <c r="J75" s="1917"/>
      <c r="K75" s="1917"/>
      <c r="L75" s="1917"/>
      <c r="M75" s="1917"/>
      <c r="N75" s="1917"/>
      <c r="O75" s="1918"/>
      <c r="P75" s="1921" t="s">
        <v>3157</v>
      </c>
      <c r="Q75" s="1906" t="s">
        <v>3254</v>
      </c>
      <c r="R75" s="1909" t="s">
        <v>3255</v>
      </c>
      <c r="S75" s="1906" t="s">
        <v>3160</v>
      </c>
      <c r="T75" s="26"/>
      <c r="U75" s="26"/>
      <c r="V75" s="26"/>
    </row>
    <row r="76" spans="1:23">
      <c r="A76" s="26"/>
      <c r="B76" s="26"/>
      <c r="C76" s="207"/>
      <c r="D76" s="26"/>
      <c r="E76" s="26"/>
      <c r="F76" s="26"/>
      <c r="G76" s="26"/>
      <c r="H76" s="26"/>
      <c r="I76" s="1919"/>
      <c r="J76" s="1919"/>
      <c r="K76" s="1919"/>
      <c r="L76" s="1919"/>
      <c r="M76" s="1919"/>
      <c r="N76" s="1919"/>
      <c r="O76" s="1920"/>
      <c r="P76" s="1922"/>
      <c r="Q76" s="1907"/>
      <c r="R76" s="1910"/>
      <c r="S76" s="1907"/>
      <c r="T76" s="26"/>
      <c r="U76" s="26"/>
      <c r="V76" s="26"/>
    </row>
    <row r="77" spans="1:23" ht="21" customHeight="1">
      <c r="A77" s="26"/>
      <c r="B77" s="26"/>
      <c r="C77" s="207"/>
      <c r="D77" s="26"/>
      <c r="E77" s="26"/>
      <c r="F77" s="26"/>
      <c r="G77" s="1915" t="s">
        <v>3146</v>
      </c>
      <c r="H77" s="1915"/>
      <c r="I77" s="1915"/>
      <c r="J77" s="1916"/>
      <c r="K77" s="1912" t="s">
        <v>3147</v>
      </c>
      <c r="L77" s="1913"/>
      <c r="M77" s="1913"/>
      <c r="N77" s="1913"/>
      <c r="O77" s="1914"/>
      <c r="P77" s="354">
        <v>7356522</v>
      </c>
      <c r="Q77" s="1907"/>
      <c r="R77" s="1910"/>
      <c r="S77" s="1907"/>
      <c r="T77" s="26"/>
      <c r="U77" s="26"/>
      <c r="V77" s="26"/>
    </row>
    <row r="78" spans="1:23" ht="26.1" customHeight="1">
      <c r="A78" s="26"/>
      <c r="B78" s="26"/>
      <c r="C78" s="207"/>
      <c r="D78" s="26"/>
      <c r="E78" s="26"/>
      <c r="F78" s="26"/>
      <c r="G78" s="1915" t="s">
        <v>3148</v>
      </c>
      <c r="H78" s="1915"/>
      <c r="I78" s="1915"/>
      <c r="J78" s="1916"/>
      <c r="K78" s="1912" t="s">
        <v>3149</v>
      </c>
      <c r="L78" s="1913"/>
      <c r="M78" s="1913"/>
      <c r="N78" s="1913"/>
      <c r="O78" s="1914"/>
      <c r="P78" s="354">
        <v>1000000</v>
      </c>
      <c r="Q78" s="1907"/>
      <c r="R78" s="1910"/>
      <c r="S78" s="1907"/>
      <c r="T78" s="26"/>
      <c r="U78" s="26"/>
      <c r="V78" s="26"/>
    </row>
    <row r="79" spans="1:23" ht="27" customHeight="1">
      <c r="G79" s="1915" t="s">
        <v>3150</v>
      </c>
      <c r="H79" s="1915"/>
      <c r="I79" s="1915"/>
      <c r="J79" s="1916"/>
      <c r="K79" s="1912" t="s">
        <v>3151</v>
      </c>
      <c r="L79" s="1913"/>
      <c r="M79" s="1913"/>
      <c r="N79" s="1913"/>
      <c r="O79" s="1914"/>
      <c r="P79" s="354">
        <v>100000</v>
      </c>
      <c r="Q79" s="1907"/>
      <c r="R79" s="1910"/>
      <c r="S79" s="1907"/>
    </row>
    <row r="80" spans="1:23" ht="31.35" customHeight="1">
      <c r="G80" s="1915" t="s">
        <v>3152</v>
      </c>
      <c r="H80" s="1915"/>
      <c r="I80" s="1915"/>
      <c r="J80" s="1916"/>
      <c r="K80" s="1912" t="s">
        <v>3153</v>
      </c>
      <c r="L80" s="1913"/>
      <c r="M80" s="1913"/>
      <c r="N80" s="1913"/>
      <c r="O80" s="1914"/>
      <c r="P80" s="354"/>
      <c r="Q80" s="1907"/>
      <c r="R80" s="1910"/>
      <c r="S80" s="1907"/>
    </row>
    <row r="81" spans="8:19" ht="37.35" customHeight="1">
      <c r="H81" s="1915" t="s">
        <v>3154</v>
      </c>
      <c r="I81" s="1915"/>
      <c r="J81" s="1916"/>
      <c r="K81" s="1912" t="s">
        <v>3155</v>
      </c>
      <c r="L81" s="1913"/>
      <c r="M81" s="1913"/>
      <c r="N81" s="1913"/>
      <c r="O81" s="1914"/>
      <c r="P81" s="354"/>
      <c r="Q81" s="1908"/>
      <c r="R81" s="1911"/>
      <c r="S81" s="1908"/>
    </row>
    <row r="82" spans="8:19" ht="17.25">
      <c r="I82" s="12"/>
      <c r="J82" s="264"/>
      <c r="K82" s="264"/>
      <c r="L82" s="264"/>
      <c r="M82" s="264"/>
      <c r="N82" s="264"/>
      <c r="O82" s="264"/>
      <c r="P82" s="348">
        <f>SUM(P77:P81)</f>
        <v>8456522</v>
      </c>
      <c r="Q82" s="348">
        <v>0</v>
      </c>
      <c r="R82" s="373">
        <v>0</v>
      </c>
      <c r="S82" s="349">
        <f>P82+Q82+R82</f>
        <v>8456522</v>
      </c>
    </row>
  </sheetData>
  <mergeCells count="44">
    <mergeCell ref="A1:A3"/>
    <mergeCell ref="A12:A13"/>
    <mergeCell ref="B12:B13"/>
    <mergeCell ref="C12:C13"/>
    <mergeCell ref="D12:F12"/>
    <mergeCell ref="A7:S7"/>
    <mergeCell ref="A5:C5"/>
    <mergeCell ref="B6:D6"/>
    <mergeCell ref="H81:J81"/>
    <mergeCell ref="I74:P74"/>
    <mergeCell ref="I71:O71"/>
    <mergeCell ref="B1:W1"/>
    <mergeCell ref="B2:W2"/>
    <mergeCell ref="B3:W3"/>
    <mergeCell ref="G12:I12"/>
    <mergeCell ref="J12:L12"/>
    <mergeCell ref="M12:O12"/>
    <mergeCell ref="P12:S12"/>
    <mergeCell ref="T12:W12"/>
    <mergeCell ref="U13:V13"/>
    <mergeCell ref="U14:U66"/>
    <mergeCell ref="V14:V66"/>
    <mergeCell ref="U67:U70"/>
    <mergeCell ref="G77:J77"/>
    <mergeCell ref="G78:J78"/>
    <mergeCell ref="I75:O76"/>
    <mergeCell ref="G79:J79"/>
    <mergeCell ref="G80:J80"/>
    <mergeCell ref="P75:P76"/>
    <mergeCell ref="Q75:Q81"/>
    <mergeCell ref="R75:R81"/>
    <mergeCell ref="S75:S81"/>
    <mergeCell ref="K77:O77"/>
    <mergeCell ref="K78:O78"/>
    <mergeCell ref="K79:O79"/>
    <mergeCell ref="K80:O80"/>
    <mergeCell ref="K81:O81"/>
    <mergeCell ref="I73:O73"/>
    <mergeCell ref="I72:O72"/>
    <mergeCell ref="T67:T70"/>
    <mergeCell ref="W67:W70"/>
    <mergeCell ref="T14:T66"/>
    <mergeCell ref="W14:W66"/>
    <mergeCell ref="V67:V70"/>
  </mergeCells>
  <pageMargins left="0.6692913385826772" right="0.70866141732283472" top="0.74803149606299213" bottom="0.74803149606299213" header="0.31496062992125984" footer="0.31496062992125984"/>
  <pageSetup paperSize="119" scale="64" orientation="landscape" r:id="rId1"/>
  <rowBreaks count="1" manualBreakCount="1">
    <brk id="21" max="16383" man="1"/>
  </rowBreaks>
  <colBreaks count="1" manualBreakCount="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9"/>
  <sheetViews>
    <sheetView topLeftCell="C23" zoomScale="80" zoomScaleNormal="80" workbookViewId="0">
      <selection activeCell="W53" sqref="W53"/>
    </sheetView>
  </sheetViews>
  <sheetFormatPr baseColWidth="10" defaultColWidth="9.140625" defaultRowHeight="15"/>
  <cols>
    <col min="1" max="1" width="50.140625" customWidth="1"/>
    <col min="2" max="2" width="24.85546875" customWidth="1"/>
    <col min="3" max="3" width="17.42578125" customWidth="1"/>
    <col min="4" max="4" width="6.28515625" customWidth="1"/>
    <col min="5" max="5" width="5.140625" customWidth="1"/>
    <col min="6" max="6" width="5.28515625" customWidth="1"/>
    <col min="7" max="7" width="5.42578125" customWidth="1"/>
    <col min="8" max="9" width="6.140625" customWidth="1"/>
    <col min="10" max="10" width="6.42578125" customWidth="1"/>
    <col min="11" max="11" width="6.140625" customWidth="1"/>
    <col min="12" max="12" width="7.140625" customWidth="1"/>
    <col min="13" max="13" width="5.140625" customWidth="1"/>
    <col min="14" max="14" width="6.140625" customWidth="1"/>
    <col min="15" max="15" width="5" customWidth="1"/>
    <col min="16" max="16" width="16.42578125" customWidth="1"/>
    <col min="17" max="17" width="14.5703125" customWidth="1"/>
    <col min="18" max="18" width="11.42578125" customWidth="1"/>
    <col min="19" max="19" width="16.85546875" customWidth="1"/>
    <col min="20" max="20" width="22.7109375" customWidth="1"/>
    <col min="21" max="21" width="12.42578125" customWidth="1"/>
    <col min="22" max="22" width="12.7109375" customWidth="1"/>
    <col min="23" max="23" width="26.85546875" customWidth="1"/>
    <col min="24" max="24" width="5.28515625" customWidth="1"/>
    <col min="25" max="25" width="6.140625" customWidth="1"/>
    <col min="26" max="26" width="8" customWidth="1"/>
    <col min="27" max="27" width="7.140625" customWidth="1"/>
    <col min="28" max="28" width="9.140625" customWidth="1"/>
    <col min="29" max="29" width="7.42578125" customWidth="1"/>
  </cols>
  <sheetData>
    <row r="1" spans="1:40" ht="27" thickBot="1">
      <c r="A1" s="1936"/>
      <c r="B1" s="1925" t="s">
        <v>3280</v>
      </c>
      <c r="C1" s="1926"/>
      <c r="D1" s="1926"/>
      <c r="E1" s="1926"/>
      <c r="F1" s="1926"/>
      <c r="G1" s="1926"/>
      <c r="H1" s="1926"/>
      <c r="I1" s="1926"/>
      <c r="J1" s="1926"/>
      <c r="K1" s="1926"/>
      <c r="L1" s="1926"/>
      <c r="M1" s="1926"/>
      <c r="N1" s="1926"/>
      <c r="O1" s="1926"/>
      <c r="P1" s="1926"/>
      <c r="Q1" s="1926"/>
      <c r="R1" s="1926"/>
      <c r="S1" s="1926"/>
      <c r="T1" s="1926"/>
      <c r="U1" s="1927"/>
      <c r="V1" s="1927"/>
      <c r="W1" s="1928"/>
    </row>
    <row r="2" spans="1:40" ht="27" thickBot="1">
      <c r="A2" s="1937"/>
      <c r="B2" s="1925" t="s">
        <v>3253</v>
      </c>
      <c r="C2" s="1926"/>
      <c r="D2" s="1926"/>
      <c r="E2" s="1926"/>
      <c r="F2" s="1926"/>
      <c r="G2" s="1926"/>
      <c r="H2" s="1926"/>
      <c r="I2" s="1926"/>
      <c r="J2" s="1926"/>
      <c r="K2" s="1926"/>
      <c r="L2" s="1926"/>
      <c r="M2" s="1926"/>
      <c r="N2" s="1926"/>
      <c r="O2" s="1926"/>
      <c r="P2" s="1926"/>
      <c r="Q2" s="1926"/>
      <c r="R2" s="1926"/>
      <c r="S2" s="1926"/>
      <c r="T2" s="1926"/>
      <c r="U2" s="1927"/>
      <c r="V2" s="1927"/>
      <c r="W2" s="1928"/>
    </row>
    <row r="3" spans="1:40" ht="32.65" customHeight="1" thickBot="1">
      <c r="A3" s="1938"/>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40" s="8" customFormat="1" ht="21" customHeight="1">
      <c r="A4" s="709" t="s">
        <v>3259</v>
      </c>
      <c r="B4" s="710"/>
      <c r="C4" s="709"/>
      <c r="D4" s="709"/>
      <c r="E4" s="709"/>
      <c r="F4" s="709"/>
      <c r="G4" s="709"/>
      <c r="H4" s="709"/>
      <c r="I4" s="709"/>
      <c r="J4" s="709"/>
      <c r="K4" s="709"/>
      <c r="L4" s="709"/>
      <c r="M4" s="709"/>
      <c r="N4" s="709"/>
      <c r="O4" s="709"/>
      <c r="P4" s="711"/>
      <c r="Q4" s="709"/>
      <c r="R4" s="709"/>
      <c r="S4" s="709"/>
      <c r="W4" s="714"/>
    </row>
    <row r="5" spans="1:40" ht="37.700000000000003" customHeight="1">
      <c r="A5" s="1948" t="s">
        <v>3263</v>
      </c>
      <c r="B5" s="1949"/>
      <c r="C5" s="1949"/>
      <c r="D5" s="1949"/>
      <c r="E5" s="1949"/>
      <c r="F5" s="1949"/>
      <c r="G5" s="1949"/>
      <c r="H5" s="1949"/>
      <c r="I5" s="1949"/>
      <c r="J5" s="1949"/>
      <c r="K5" s="1949"/>
      <c r="L5" s="1949"/>
      <c r="M5" s="1949"/>
      <c r="N5" s="1949"/>
      <c r="O5" s="1949"/>
      <c r="P5" s="1949"/>
      <c r="Q5" s="1949"/>
      <c r="R5" s="1949"/>
      <c r="S5" s="1949"/>
      <c r="W5" s="714"/>
    </row>
    <row r="6" spans="1:40" ht="24" customHeight="1">
      <c r="A6" s="710" t="s">
        <v>3261</v>
      </c>
      <c r="B6" s="710"/>
      <c r="C6" s="710"/>
      <c r="D6" s="710"/>
      <c r="E6" s="710"/>
      <c r="F6" s="710"/>
      <c r="G6" s="710"/>
      <c r="H6" s="709"/>
      <c r="I6" s="709"/>
      <c r="J6" s="709"/>
      <c r="K6" s="709"/>
      <c r="L6" s="709"/>
      <c r="M6" s="709"/>
      <c r="N6" s="709"/>
      <c r="O6" s="709"/>
      <c r="P6" s="709"/>
      <c r="Q6" s="709"/>
      <c r="R6" s="709"/>
      <c r="S6" s="709"/>
      <c r="W6" s="714"/>
    </row>
    <row r="7" spans="1:40" ht="24" customHeight="1">
      <c r="A7" s="710" t="s">
        <v>3262</v>
      </c>
      <c r="B7" s="709"/>
      <c r="C7" s="709"/>
      <c r="D7" s="712"/>
      <c r="E7" s="709"/>
      <c r="F7" s="709"/>
      <c r="G7" s="709"/>
      <c r="H7" s="709"/>
      <c r="I7" s="709"/>
      <c r="J7" s="709"/>
      <c r="K7" s="709"/>
      <c r="L7" s="709"/>
      <c r="M7" s="708"/>
      <c r="N7" s="709"/>
      <c r="O7" s="709"/>
      <c r="P7" s="709"/>
      <c r="Q7" s="709"/>
      <c r="R7" s="709"/>
      <c r="S7" s="709"/>
    </row>
    <row r="8" spans="1:40" ht="20.25" customHeight="1">
      <c r="A8" s="1939" t="s">
        <v>2210</v>
      </c>
      <c r="B8" s="1939" t="s">
        <v>3178</v>
      </c>
      <c r="C8" s="1939" t="s">
        <v>121</v>
      </c>
      <c r="D8" s="1929" t="s">
        <v>0</v>
      </c>
      <c r="E8" s="1929"/>
      <c r="F8" s="1929"/>
      <c r="G8" s="1929" t="s">
        <v>1</v>
      </c>
      <c r="H8" s="1929"/>
      <c r="I8" s="1929"/>
      <c r="J8" s="1929" t="s">
        <v>2</v>
      </c>
      <c r="K8" s="1929"/>
      <c r="L8" s="1929"/>
      <c r="M8" s="1929" t="s">
        <v>3</v>
      </c>
      <c r="N8" s="1929"/>
      <c r="O8" s="1929"/>
      <c r="P8" s="1929" t="s">
        <v>21</v>
      </c>
      <c r="Q8" s="1929"/>
      <c r="R8" s="1929"/>
      <c r="S8" s="1929"/>
      <c r="T8" s="1930" t="s">
        <v>3177</v>
      </c>
      <c r="U8" s="1930"/>
      <c r="V8" s="1930"/>
      <c r="W8" s="1930"/>
    </row>
    <row r="9" spans="1:40" ht="15.75" thickBot="1">
      <c r="A9" s="1939"/>
      <c r="B9" s="1939"/>
      <c r="C9" s="1939"/>
      <c r="D9" s="543" t="s">
        <v>4</v>
      </c>
      <c r="E9" s="543" t="s">
        <v>5</v>
      </c>
      <c r="F9" s="543" t="s">
        <v>6</v>
      </c>
      <c r="G9" s="543" t="s">
        <v>7</v>
      </c>
      <c r="H9" s="543" t="s">
        <v>8</v>
      </c>
      <c r="I9" s="543" t="s">
        <v>9</v>
      </c>
      <c r="J9" s="543" t="s">
        <v>10</v>
      </c>
      <c r="K9" s="543" t="s">
        <v>11</v>
      </c>
      <c r="L9" s="543" t="s">
        <v>12</v>
      </c>
      <c r="M9" s="543" t="s">
        <v>13</v>
      </c>
      <c r="N9" s="543" t="s">
        <v>14</v>
      </c>
      <c r="O9" s="543" t="s">
        <v>15</v>
      </c>
      <c r="P9" s="545" t="s">
        <v>22</v>
      </c>
      <c r="Q9" s="545" t="s">
        <v>3063</v>
      </c>
      <c r="R9" s="545" t="s">
        <v>23</v>
      </c>
      <c r="S9" s="543" t="s">
        <v>16</v>
      </c>
      <c r="T9" s="587" t="s">
        <v>3161</v>
      </c>
      <c r="U9" s="1931" t="s">
        <v>3375</v>
      </c>
      <c r="V9" s="1932"/>
      <c r="W9" s="587" t="s">
        <v>3176</v>
      </c>
      <c r="Z9" s="10"/>
    </row>
    <row r="10" spans="1:40" ht="90" customHeight="1">
      <c r="A10" s="658" t="s">
        <v>85</v>
      </c>
      <c r="B10" s="658" t="s">
        <v>2328</v>
      </c>
      <c r="C10" s="752">
        <v>58425</v>
      </c>
      <c r="D10" s="753">
        <v>6100</v>
      </c>
      <c r="E10" s="753">
        <v>5750</v>
      </c>
      <c r="F10" s="753">
        <v>5950</v>
      </c>
      <c r="G10" s="753">
        <v>6050</v>
      </c>
      <c r="H10" s="753">
        <v>6050</v>
      </c>
      <c r="I10" s="753">
        <v>6050</v>
      </c>
      <c r="J10" s="753">
        <v>5850</v>
      </c>
      <c r="K10" s="753">
        <v>5750</v>
      </c>
      <c r="L10" s="753">
        <v>5875</v>
      </c>
      <c r="M10" s="753">
        <v>5950</v>
      </c>
      <c r="N10" s="753">
        <v>5600</v>
      </c>
      <c r="O10" s="754">
        <v>3450</v>
      </c>
      <c r="P10" s="691">
        <v>18400000</v>
      </c>
      <c r="Q10" s="658"/>
      <c r="R10" s="658"/>
      <c r="S10" s="280"/>
      <c r="T10" s="1942" t="s">
        <v>3267</v>
      </c>
      <c r="U10" s="1942" t="s">
        <v>3443</v>
      </c>
      <c r="V10" s="1942" t="s">
        <v>3389</v>
      </c>
      <c r="W10" s="1942" t="s">
        <v>3268</v>
      </c>
      <c r="Z10" s="10"/>
      <c r="AB10" s="9"/>
      <c r="AC10" s="9"/>
      <c r="AD10" s="9"/>
      <c r="AE10" s="9"/>
      <c r="AF10" s="9"/>
      <c r="AG10" s="9"/>
      <c r="AH10" s="9"/>
      <c r="AI10" s="9"/>
      <c r="AJ10" s="9"/>
      <c r="AK10" s="9"/>
      <c r="AL10" s="9"/>
      <c r="AM10" s="9"/>
      <c r="AN10" s="2">
        <f>SUM(AB10:AM10)</f>
        <v>0</v>
      </c>
    </row>
    <row r="11" spans="1:40" ht="60" customHeight="1">
      <c r="A11" s="644" t="s">
        <v>24</v>
      </c>
      <c r="B11" s="633" t="s">
        <v>42</v>
      </c>
      <c r="C11" s="737">
        <v>49225</v>
      </c>
      <c r="D11" s="761">
        <v>4225</v>
      </c>
      <c r="E11" s="761">
        <v>4120</v>
      </c>
      <c r="F11" s="761">
        <v>4225</v>
      </c>
      <c r="G11" s="761">
        <v>4330</v>
      </c>
      <c r="H11" s="761">
        <v>4350</v>
      </c>
      <c r="I11" s="761">
        <v>4450</v>
      </c>
      <c r="J11" s="761">
        <v>4175</v>
      </c>
      <c r="K11" s="761">
        <v>4250</v>
      </c>
      <c r="L11" s="761">
        <v>4325</v>
      </c>
      <c r="M11" s="761">
        <v>4225</v>
      </c>
      <c r="N11" s="761">
        <v>3600</v>
      </c>
      <c r="O11" s="761">
        <v>2950</v>
      </c>
      <c r="P11" s="762"/>
      <c r="Q11" s="738"/>
      <c r="R11" s="739"/>
      <c r="S11" s="755" t="s">
        <v>28</v>
      </c>
      <c r="T11" s="1943"/>
      <c r="U11" s="1943"/>
      <c r="V11" s="1943"/>
      <c r="W11" s="1943"/>
      <c r="Z11" s="2">
        <f>SUM(Z9:Z10)</f>
        <v>0</v>
      </c>
      <c r="AJ11" s="2"/>
    </row>
    <row r="12" spans="1:40" ht="29.25" customHeight="1">
      <c r="A12" s="633" t="s">
        <v>17</v>
      </c>
      <c r="B12" s="633" t="s">
        <v>20</v>
      </c>
      <c r="C12" s="737" t="s">
        <v>70</v>
      </c>
      <c r="D12" s="761">
        <v>710</v>
      </c>
      <c r="E12" s="761">
        <v>555</v>
      </c>
      <c r="F12" s="761">
        <v>585</v>
      </c>
      <c r="G12" s="761">
        <v>590</v>
      </c>
      <c r="H12" s="761">
        <v>580</v>
      </c>
      <c r="I12" s="761">
        <v>565</v>
      </c>
      <c r="J12" s="761">
        <v>565</v>
      </c>
      <c r="K12" s="761">
        <v>560</v>
      </c>
      <c r="L12" s="761">
        <v>550</v>
      </c>
      <c r="M12" s="761">
        <v>545</v>
      </c>
      <c r="N12" s="761">
        <v>535</v>
      </c>
      <c r="O12" s="761">
        <v>460</v>
      </c>
      <c r="P12" s="762"/>
      <c r="Q12" s="738"/>
      <c r="R12" s="739"/>
      <c r="S12" s="755" t="s">
        <v>28</v>
      </c>
      <c r="T12" s="1943"/>
      <c r="U12" s="1943"/>
      <c r="V12" s="1943"/>
      <c r="W12" s="1943"/>
      <c r="X12" s="7"/>
      <c r="Y12" s="7"/>
      <c r="Z12" s="7"/>
      <c r="AA12" s="7"/>
      <c r="AB12" s="7"/>
      <c r="AC12" s="7"/>
      <c r="AD12" s="7"/>
      <c r="AE12" s="7"/>
      <c r="AF12" s="7"/>
      <c r="AG12" s="7"/>
      <c r="AH12" s="7"/>
      <c r="AI12" s="7"/>
    </row>
    <row r="13" spans="1:40" ht="32.25" customHeight="1">
      <c r="A13" s="633" t="s">
        <v>18</v>
      </c>
      <c r="B13" s="633" t="s">
        <v>19</v>
      </c>
      <c r="C13" s="737">
        <v>9200</v>
      </c>
      <c r="D13" s="761">
        <v>950</v>
      </c>
      <c r="E13" s="761">
        <v>850</v>
      </c>
      <c r="F13" s="761">
        <v>825</v>
      </c>
      <c r="G13" s="761">
        <v>825</v>
      </c>
      <c r="H13" s="761">
        <v>800</v>
      </c>
      <c r="I13" s="761">
        <v>825</v>
      </c>
      <c r="J13" s="564">
        <v>750</v>
      </c>
      <c r="K13" s="564">
        <v>725</v>
      </c>
      <c r="L13" s="564">
        <v>725</v>
      </c>
      <c r="M13" s="564">
        <v>700</v>
      </c>
      <c r="N13" s="564">
        <v>650</v>
      </c>
      <c r="O13" s="564">
        <v>575</v>
      </c>
      <c r="P13" s="762"/>
      <c r="Q13" s="738"/>
      <c r="R13" s="738"/>
      <c r="S13" s="755" t="s">
        <v>28</v>
      </c>
      <c r="T13" s="1943"/>
      <c r="U13" s="1943"/>
      <c r="V13" s="1943"/>
      <c r="W13" s="1943"/>
    </row>
    <row r="14" spans="1:40" ht="33.75" customHeight="1">
      <c r="A14" s="633" t="s">
        <v>63</v>
      </c>
      <c r="B14" s="633" t="s">
        <v>84</v>
      </c>
      <c r="C14" s="737">
        <v>240000</v>
      </c>
      <c r="D14" s="761">
        <v>20365</v>
      </c>
      <c r="E14" s="761">
        <v>18250</v>
      </c>
      <c r="F14" s="761">
        <v>19250</v>
      </c>
      <c r="G14" s="761">
        <v>18950</v>
      </c>
      <c r="H14" s="761">
        <v>18550</v>
      </c>
      <c r="I14" s="761">
        <v>18500</v>
      </c>
      <c r="J14" s="761">
        <v>21950</v>
      </c>
      <c r="K14" s="761">
        <v>21900</v>
      </c>
      <c r="L14" s="761">
        <v>22110</v>
      </c>
      <c r="M14" s="761">
        <v>20955</v>
      </c>
      <c r="N14" s="761">
        <v>20970</v>
      </c>
      <c r="O14" s="761">
        <v>18250</v>
      </c>
      <c r="P14" s="762"/>
      <c r="Q14" s="738"/>
      <c r="R14" s="738"/>
      <c r="S14" s="755" t="s">
        <v>28</v>
      </c>
      <c r="T14" s="1943"/>
      <c r="U14" s="1943"/>
      <c r="V14" s="1943"/>
      <c r="W14" s="1943"/>
    </row>
    <row r="15" spans="1:40" s="7" customFormat="1" ht="32.25" customHeight="1">
      <c r="A15" s="630" t="s">
        <v>48</v>
      </c>
      <c r="B15" s="630"/>
      <c r="C15" s="630"/>
      <c r="D15" s="658"/>
      <c r="E15" s="658"/>
      <c r="F15" s="658"/>
      <c r="G15" s="658"/>
      <c r="H15" s="658"/>
      <c r="I15" s="658"/>
      <c r="J15" s="658"/>
      <c r="K15" s="658"/>
      <c r="L15" s="658"/>
      <c r="M15" s="658"/>
      <c r="N15" s="658"/>
      <c r="O15" s="658"/>
      <c r="P15" s="691">
        <v>600000</v>
      </c>
      <c r="Q15" s="630"/>
      <c r="R15" s="630"/>
      <c r="S15" s="631"/>
      <c r="T15" s="1943"/>
      <c r="U15" s="1943"/>
      <c r="V15" s="1943"/>
      <c r="W15" s="1943"/>
    </row>
    <row r="16" spans="1:40" ht="64.5" customHeight="1">
      <c r="A16" s="637" t="s">
        <v>43</v>
      </c>
      <c r="B16" s="637" t="s">
        <v>80</v>
      </c>
      <c r="C16" s="637" t="s">
        <v>87</v>
      </c>
      <c r="D16" s="561"/>
      <c r="E16" s="561"/>
      <c r="F16" s="561"/>
      <c r="G16" s="561"/>
      <c r="H16" s="561"/>
      <c r="I16" s="561"/>
      <c r="J16" s="561"/>
      <c r="K16" s="561"/>
      <c r="L16" s="561"/>
      <c r="M16" s="561"/>
      <c r="N16" s="561"/>
      <c r="O16" s="561"/>
      <c r="P16" s="561"/>
      <c r="Q16" s="637"/>
      <c r="R16" s="637"/>
      <c r="S16" s="646"/>
      <c r="T16" s="1943"/>
      <c r="U16" s="1943"/>
      <c r="V16" s="1943"/>
      <c r="W16" s="1943"/>
    </row>
    <row r="17" spans="1:23" ht="56.25" customHeight="1">
      <c r="A17" s="633" t="s">
        <v>44</v>
      </c>
      <c r="B17" s="633" t="s">
        <v>37</v>
      </c>
      <c r="C17" s="634" t="s">
        <v>81</v>
      </c>
      <c r="D17" s="763">
        <v>3</v>
      </c>
      <c r="E17" s="763">
        <v>3</v>
      </c>
      <c r="F17" s="763">
        <v>3</v>
      </c>
      <c r="G17" s="763">
        <v>4</v>
      </c>
      <c r="H17" s="763">
        <v>3</v>
      </c>
      <c r="I17" s="763">
        <v>4</v>
      </c>
      <c r="J17" s="763">
        <v>4</v>
      </c>
      <c r="K17" s="763">
        <v>3</v>
      </c>
      <c r="L17" s="763">
        <v>3</v>
      </c>
      <c r="M17" s="763">
        <v>4</v>
      </c>
      <c r="N17" s="763">
        <v>3</v>
      </c>
      <c r="O17" s="763">
        <v>3</v>
      </c>
      <c r="P17" s="762"/>
      <c r="Q17" s="738"/>
      <c r="R17" s="738"/>
      <c r="S17" s="756" t="s">
        <v>28</v>
      </c>
      <c r="T17" s="1943"/>
      <c r="U17" s="1943"/>
      <c r="V17" s="1943"/>
      <c r="W17" s="1943"/>
    </row>
    <row r="18" spans="1:23" ht="51" customHeight="1">
      <c r="A18" s="633" t="s">
        <v>45</v>
      </c>
      <c r="B18" s="633" t="s">
        <v>38</v>
      </c>
      <c r="C18" s="634" t="s">
        <v>32</v>
      </c>
      <c r="D18" s="763">
        <v>1</v>
      </c>
      <c r="E18" s="764"/>
      <c r="F18" s="764"/>
      <c r="G18" s="764"/>
      <c r="H18" s="764"/>
      <c r="I18" s="764"/>
      <c r="J18" s="764"/>
      <c r="K18" s="764"/>
      <c r="L18" s="764"/>
      <c r="M18" s="764"/>
      <c r="N18" s="764"/>
      <c r="O18" s="764"/>
      <c r="P18" s="762"/>
      <c r="Q18" s="738"/>
      <c r="R18" s="738"/>
      <c r="S18" s="757" t="s">
        <v>25</v>
      </c>
      <c r="T18" s="1943"/>
      <c r="U18" s="1943"/>
      <c r="V18" s="1943"/>
      <c r="W18" s="1943"/>
    </row>
    <row r="19" spans="1:23" ht="50.25" customHeight="1">
      <c r="A19" s="633" t="s">
        <v>46</v>
      </c>
      <c r="B19" s="633" t="s">
        <v>39</v>
      </c>
      <c r="C19" s="633" t="s">
        <v>86</v>
      </c>
      <c r="D19" s="764"/>
      <c r="E19" s="764"/>
      <c r="F19" s="763">
        <v>1</v>
      </c>
      <c r="G19" s="764"/>
      <c r="H19" s="764"/>
      <c r="I19" s="765"/>
      <c r="J19" s="764"/>
      <c r="K19" s="763">
        <v>1</v>
      </c>
      <c r="L19" s="765"/>
      <c r="M19" s="764"/>
      <c r="N19" s="764"/>
      <c r="O19" s="763">
        <v>1</v>
      </c>
      <c r="P19" s="762"/>
      <c r="Q19" s="738"/>
      <c r="R19" s="738"/>
      <c r="S19" s="757" t="s">
        <v>91</v>
      </c>
      <c r="T19" s="1943"/>
      <c r="U19" s="1943"/>
      <c r="V19" s="1943"/>
      <c r="W19" s="1943"/>
    </row>
    <row r="20" spans="1:23" ht="60.75" customHeight="1">
      <c r="A20" s="633" t="s">
        <v>64</v>
      </c>
      <c r="B20" s="633" t="s">
        <v>40</v>
      </c>
      <c r="C20" s="633" t="s">
        <v>71</v>
      </c>
      <c r="D20" s="764"/>
      <c r="E20" s="764"/>
      <c r="F20" s="764"/>
      <c r="G20" s="763">
        <v>1</v>
      </c>
      <c r="H20" s="764"/>
      <c r="I20" s="764"/>
      <c r="J20" s="763">
        <v>1</v>
      </c>
      <c r="K20" s="764"/>
      <c r="L20" s="764"/>
      <c r="M20" s="763">
        <v>1</v>
      </c>
      <c r="N20" s="764"/>
      <c r="O20" s="764"/>
      <c r="P20" s="762"/>
      <c r="Q20" s="741"/>
      <c r="R20" s="738"/>
      <c r="S20" s="757" t="s">
        <v>34</v>
      </c>
      <c r="T20" s="1943"/>
      <c r="U20" s="1943"/>
      <c r="V20" s="1943"/>
      <c r="W20" s="1943"/>
    </row>
    <row r="21" spans="1:23" ht="51" customHeight="1">
      <c r="A21" s="633" t="s">
        <v>47</v>
      </c>
      <c r="B21" s="633" t="s">
        <v>92</v>
      </c>
      <c r="C21" s="633" t="s">
        <v>41</v>
      </c>
      <c r="D21" s="763">
        <v>1</v>
      </c>
      <c r="E21" s="764"/>
      <c r="F21" s="764"/>
      <c r="G21" s="764"/>
      <c r="H21" s="764"/>
      <c r="I21" s="764"/>
      <c r="J21" s="764"/>
      <c r="K21" s="764"/>
      <c r="L21" s="764"/>
      <c r="M21" s="764"/>
      <c r="N21" s="764"/>
      <c r="O21" s="764"/>
      <c r="P21" s="762"/>
      <c r="Q21" s="741"/>
      <c r="R21" s="738"/>
      <c r="S21" s="757" t="s">
        <v>33</v>
      </c>
      <c r="T21" s="1943"/>
      <c r="U21" s="1943"/>
      <c r="V21" s="1943"/>
      <c r="W21" s="1943"/>
    </row>
    <row r="22" spans="1:23" ht="39" customHeight="1">
      <c r="A22" s="632" t="s">
        <v>50</v>
      </c>
      <c r="B22" s="647" t="s">
        <v>49</v>
      </c>
      <c r="C22" s="636" t="s">
        <v>93</v>
      </c>
      <c r="D22" s="684"/>
      <c r="E22" s="684"/>
      <c r="F22" s="684"/>
      <c r="G22" s="684"/>
      <c r="H22" s="684"/>
      <c r="I22" s="684"/>
      <c r="J22" s="684"/>
      <c r="K22" s="684"/>
      <c r="L22" s="684"/>
      <c r="M22" s="684"/>
      <c r="N22" s="684"/>
      <c r="O22" s="684"/>
      <c r="P22" s="766"/>
      <c r="Q22" s="742">
        <f>20338.983*60</f>
        <v>1220338.98</v>
      </c>
      <c r="R22" s="647"/>
      <c r="S22" s="648"/>
      <c r="T22" s="1943"/>
      <c r="U22" s="1943"/>
      <c r="V22" s="1943"/>
      <c r="W22" s="1943"/>
    </row>
    <row r="23" spans="1:23" ht="80.25" customHeight="1">
      <c r="A23" s="633" t="s">
        <v>114</v>
      </c>
      <c r="B23" s="643" t="s">
        <v>103</v>
      </c>
      <c r="C23" s="638" t="s">
        <v>104</v>
      </c>
      <c r="D23" s="684"/>
      <c r="E23" s="684"/>
      <c r="F23" s="763">
        <v>1</v>
      </c>
      <c r="G23" s="684"/>
      <c r="H23" s="684"/>
      <c r="I23" s="684"/>
      <c r="J23" s="684"/>
      <c r="K23" s="684"/>
      <c r="L23" s="684"/>
      <c r="M23" s="684"/>
      <c r="N23" s="684"/>
      <c r="O23" s="684"/>
      <c r="P23" s="767"/>
      <c r="Q23" s="647"/>
      <c r="R23" s="647"/>
      <c r="S23" s="648"/>
      <c r="T23" s="1943"/>
      <c r="U23" s="1943"/>
      <c r="V23" s="1943"/>
      <c r="W23" s="1943"/>
    </row>
    <row r="24" spans="1:23" ht="52.5" customHeight="1">
      <c r="A24" s="634" t="s">
        <v>105</v>
      </c>
      <c r="B24" s="633" t="s">
        <v>51</v>
      </c>
      <c r="C24" s="634" t="s">
        <v>73</v>
      </c>
      <c r="D24" s="764"/>
      <c r="E24" s="764"/>
      <c r="F24" s="764"/>
      <c r="G24" s="763">
        <v>80</v>
      </c>
      <c r="H24" s="764"/>
      <c r="I24" s="764"/>
      <c r="J24" s="764"/>
      <c r="K24" s="764"/>
      <c r="L24" s="764"/>
      <c r="M24" s="763">
        <v>80</v>
      </c>
      <c r="N24" s="764"/>
      <c r="O24" s="764"/>
      <c r="P24" s="762"/>
      <c r="Q24" s="741"/>
      <c r="R24" s="738"/>
      <c r="S24" s="757" t="s">
        <v>90</v>
      </c>
      <c r="T24" s="1943"/>
      <c r="U24" s="1943"/>
      <c r="V24" s="1943"/>
      <c r="W24" s="1943"/>
    </row>
    <row r="25" spans="1:23" ht="45.75" customHeight="1">
      <c r="A25" s="634" t="s">
        <v>112</v>
      </c>
      <c r="B25" s="633" t="s">
        <v>52</v>
      </c>
      <c r="C25" s="634" t="s">
        <v>74</v>
      </c>
      <c r="D25" s="764"/>
      <c r="E25" s="763">
        <v>80</v>
      </c>
      <c r="F25" s="764"/>
      <c r="G25" s="764"/>
      <c r="H25" s="764"/>
      <c r="I25" s="764"/>
      <c r="J25" s="764"/>
      <c r="K25" s="763">
        <v>80</v>
      </c>
      <c r="L25" s="764"/>
      <c r="M25" s="764"/>
      <c r="N25" s="764"/>
      <c r="O25" s="764"/>
      <c r="P25" s="762"/>
      <c r="Q25" s="741"/>
      <c r="R25" s="738"/>
      <c r="S25" s="757" t="s">
        <v>35</v>
      </c>
      <c r="T25" s="1943"/>
      <c r="U25" s="1943"/>
      <c r="V25" s="1943"/>
      <c r="W25" s="1943"/>
    </row>
    <row r="26" spans="1:23" ht="52.5" customHeight="1">
      <c r="A26" s="634" t="s">
        <v>113</v>
      </c>
      <c r="B26" s="633" t="s">
        <v>52</v>
      </c>
      <c r="C26" s="634" t="s">
        <v>75</v>
      </c>
      <c r="D26" s="764"/>
      <c r="E26" s="764"/>
      <c r="F26" s="764"/>
      <c r="G26" s="763">
        <v>53</v>
      </c>
      <c r="H26" s="764"/>
      <c r="I26" s="764"/>
      <c r="J26" s="763">
        <v>54</v>
      </c>
      <c r="K26" s="764"/>
      <c r="L26" s="764"/>
      <c r="M26" s="763">
        <v>53</v>
      </c>
      <c r="N26" s="764"/>
      <c r="O26" s="764"/>
      <c r="P26" s="762"/>
      <c r="Q26" s="741"/>
      <c r="R26" s="738"/>
      <c r="S26" s="757" t="s">
        <v>35</v>
      </c>
      <c r="T26" s="1943"/>
      <c r="U26" s="1943"/>
      <c r="V26" s="1943"/>
      <c r="W26" s="1943"/>
    </row>
    <row r="27" spans="1:23" ht="48.75" customHeight="1">
      <c r="A27" s="634" t="s">
        <v>115</v>
      </c>
      <c r="B27" s="633" t="s">
        <v>52</v>
      </c>
      <c r="C27" s="634" t="s">
        <v>76</v>
      </c>
      <c r="D27" s="763">
        <v>80</v>
      </c>
      <c r="E27" s="764"/>
      <c r="F27" s="764"/>
      <c r="G27" s="764"/>
      <c r="H27" s="764"/>
      <c r="I27" s="764"/>
      <c r="J27" s="763">
        <v>80</v>
      </c>
      <c r="K27" s="764"/>
      <c r="L27" s="764"/>
      <c r="M27" s="764"/>
      <c r="N27" s="764"/>
      <c r="O27" s="764"/>
      <c r="P27" s="762"/>
      <c r="Q27" s="741"/>
      <c r="R27" s="738"/>
      <c r="S27" s="757" t="s">
        <v>35</v>
      </c>
      <c r="T27" s="1943"/>
      <c r="U27" s="1943"/>
      <c r="V27" s="1943"/>
      <c r="W27" s="1943"/>
    </row>
    <row r="28" spans="1:23" ht="81.75" customHeight="1">
      <c r="A28" s="644" t="s">
        <v>116</v>
      </c>
      <c r="B28" s="633" t="s">
        <v>53</v>
      </c>
      <c r="C28" s="634" t="s">
        <v>72</v>
      </c>
      <c r="D28" s="763">
        <v>32</v>
      </c>
      <c r="E28" s="764"/>
      <c r="F28" s="763">
        <v>32</v>
      </c>
      <c r="G28" s="764"/>
      <c r="H28" s="763">
        <v>32</v>
      </c>
      <c r="I28" s="764"/>
      <c r="J28" s="764"/>
      <c r="K28" s="763">
        <v>32</v>
      </c>
      <c r="L28" s="764"/>
      <c r="M28" s="764"/>
      <c r="N28" s="763">
        <v>32</v>
      </c>
      <c r="O28" s="764"/>
      <c r="P28" s="764"/>
      <c r="Q28" s="741"/>
      <c r="R28" s="738"/>
      <c r="S28" s="757" t="s">
        <v>35</v>
      </c>
      <c r="T28" s="1943"/>
      <c r="U28" s="1943"/>
      <c r="V28" s="1943"/>
      <c r="W28" s="1943"/>
    </row>
    <row r="29" spans="1:23" ht="48.75" customHeight="1">
      <c r="A29" s="643" t="s">
        <v>117</v>
      </c>
      <c r="B29" s="633" t="s">
        <v>59</v>
      </c>
      <c r="C29" s="634" t="s">
        <v>72</v>
      </c>
      <c r="D29" s="763">
        <v>32</v>
      </c>
      <c r="E29" s="764"/>
      <c r="F29" s="763">
        <v>32</v>
      </c>
      <c r="G29" s="764"/>
      <c r="H29" s="763">
        <v>32</v>
      </c>
      <c r="I29" s="764"/>
      <c r="J29" s="764"/>
      <c r="K29" s="763">
        <v>32</v>
      </c>
      <c r="L29" s="764"/>
      <c r="M29" s="764"/>
      <c r="N29" s="763">
        <v>32</v>
      </c>
      <c r="O29" s="571"/>
      <c r="P29" s="768"/>
      <c r="Q29" s="743"/>
      <c r="R29" s="740"/>
      <c r="S29" s="756" t="s">
        <v>29</v>
      </c>
      <c r="T29" s="1943"/>
      <c r="U29" s="1943"/>
      <c r="V29" s="1943"/>
      <c r="W29" s="1943"/>
    </row>
    <row r="30" spans="1:23" ht="54.75" customHeight="1">
      <c r="A30" s="643" t="s">
        <v>106</v>
      </c>
      <c r="B30" s="633" t="s">
        <v>53</v>
      </c>
      <c r="C30" s="634" t="s">
        <v>83</v>
      </c>
      <c r="D30" s="764"/>
      <c r="E30" s="763">
        <v>42</v>
      </c>
      <c r="F30" s="764"/>
      <c r="G30" s="763">
        <v>40</v>
      </c>
      <c r="H30" s="764"/>
      <c r="I30" s="763">
        <v>40</v>
      </c>
      <c r="J30" s="764"/>
      <c r="K30" s="763">
        <v>40</v>
      </c>
      <c r="L30" s="764"/>
      <c r="M30" s="763">
        <v>41</v>
      </c>
      <c r="N30" s="764"/>
      <c r="O30" s="764"/>
      <c r="P30" s="768"/>
      <c r="Q30" s="743"/>
      <c r="R30" s="740"/>
      <c r="S30" s="757" t="s">
        <v>30</v>
      </c>
      <c r="T30" s="1943"/>
      <c r="U30" s="1943"/>
      <c r="V30" s="1943"/>
      <c r="W30" s="1943"/>
    </row>
    <row r="31" spans="1:23" ht="46.5" customHeight="1">
      <c r="A31" s="647" t="s">
        <v>54</v>
      </c>
      <c r="B31" s="633" t="s">
        <v>56</v>
      </c>
      <c r="C31" s="634" t="s">
        <v>82</v>
      </c>
      <c r="D31" s="764"/>
      <c r="E31" s="764"/>
      <c r="F31" s="763">
        <v>1</v>
      </c>
      <c r="G31" s="764"/>
      <c r="H31" s="764"/>
      <c r="I31" s="764"/>
      <c r="J31" s="764"/>
      <c r="K31" s="764"/>
      <c r="L31" s="764"/>
      <c r="M31" s="764"/>
      <c r="N31" s="764"/>
      <c r="O31" s="764"/>
      <c r="P31" s="768"/>
      <c r="Q31" s="743"/>
      <c r="R31" s="740"/>
      <c r="S31" s="757" t="s">
        <v>30</v>
      </c>
      <c r="T31" s="1943"/>
      <c r="U31" s="1943"/>
      <c r="V31" s="1943"/>
      <c r="W31" s="1943"/>
    </row>
    <row r="32" spans="1:23" ht="60.75" customHeight="1">
      <c r="A32" s="643" t="s">
        <v>107</v>
      </c>
      <c r="B32" s="633" t="s">
        <v>55</v>
      </c>
      <c r="C32" s="634" t="s">
        <v>88</v>
      </c>
      <c r="D32" s="764"/>
      <c r="E32" s="764"/>
      <c r="F32" s="764"/>
      <c r="G32" s="764"/>
      <c r="H32" s="764"/>
      <c r="I32" s="764"/>
      <c r="J32" s="764"/>
      <c r="K32" s="764"/>
      <c r="L32" s="763">
        <v>100</v>
      </c>
      <c r="M32" s="764"/>
      <c r="N32" s="764"/>
      <c r="O32" s="764"/>
      <c r="P32" s="768"/>
      <c r="Q32" s="743"/>
      <c r="R32" s="740"/>
      <c r="S32" s="757" t="s">
        <v>30</v>
      </c>
      <c r="T32" s="1943"/>
      <c r="U32" s="1943"/>
      <c r="V32" s="1943"/>
      <c r="W32" s="1943"/>
    </row>
    <row r="33" spans="1:23" ht="55.5" customHeight="1">
      <c r="A33" s="632" t="s">
        <v>110</v>
      </c>
      <c r="B33" s="633" t="s">
        <v>53</v>
      </c>
      <c r="C33" s="634" t="s">
        <v>94</v>
      </c>
      <c r="D33" s="661"/>
      <c r="E33" s="564"/>
      <c r="F33" s="564"/>
      <c r="G33" s="564"/>
      <c r="H33" s="564"/>
      <c r="I33" s="564"/>
      <c r="J33" s="564"/>
      <c r="K33" s="564"/>
      <c r="L33" s="564"/>
      <c r="M33" s="564"/>
      <c r="N33" s="564"/>
      <c r="O33" s="564"/>
      <c r="P33" s="564"/>
      <c r="Q33" s="743"/>
      <c r="R33" s="740"/>
      <c r="S33" s="756" t="s">
        <v>29</v>
      </c>
      <c r="T33" s="1943"/>
      <c r="U33" s="1943"/>
      <c r="V33" s="1943"/>
      <c r="W33" s="1943"/>
    </row>
    <row r="34" spans="1:23" ht="60.75" customHeight="1">
      <c r="A34" s="633" t="s">
        <v>96</v>
      </c>
      <c r="B34" s="633" t="s">
        <v>89</v>
      </c>
      <c r="C34" s="634" t="s">
        <v>88</v>
      </c>
      <c r="D34" s="564"/>
      <c r="E34" s="564"/>
      <c r="F34" s="564"/>
      <c r="G34" s="564"/>
      <c r="H34" s="564"/>
      <c r="I34" s="763"/>
      <c r="J34" s="763"/>
      <c r="K34" s="564"/>
      <c r="L34" s="564"/>
      <c r="M34" s="564"/>
      <c r="N34" s="564"/>
      <c r="O34" s="564"/>
      <c r="P34" s="564"/>
      <c r="Q34" s="743"/>
      <c r="R34" s="740"/>
      <c r="S34" s="756" t="s">
        <v>29</v>
      </c>
      <c r="T34" s="1943"/>
      <c r="U34" s="1943"/>
      <c r="V34" s="1943"/>
      <c r="W34" s="1943"/>
    </row>
    <row r="35" spans="1:23" ht="60.75" customHeight="1">
      <c r="A35" s="633" t="s">
        <v>95</v>
      </c>
      <c r="B35" s="633" t="s">
        <v>58</v>
      </c>
      <c r="C35" s="634" t="s">
        <v>57</v>
      </c>
      <c r="D35" s="661"/>
      <c r="E35" s="564"/>
      <c r="F35" s="763"/>
      <c r="G35" s="564"/>
      <c r="H35" s="564"/>
      <c r="I35" s="564"/>
      <c r="J35" s="564"/>
      <c r="K35" s="564"/>
      <c r="L35" s="564"/>
      <c r="M35" s="564"/>
      <c r="N35" s="564"/>
      <c r="O35" s="564"/>
      <c r="P35" s="768"/>
      <c r="Q35" s="743"/>
      <c r="R35" s="740"/>
      <c r="S35" s="756" t="s">
        <v>29</v>
      </c>
      <c r="T35" s="1943"/>
      <c r="U35" s="1943"/>
      <c r="V35" s="1943"/>
      <c r="W35" s="1943"/>
    </row>
    <row r="36" spans="1:23" ht="35.25" customHeight="1">
      <c r="A36" s="632" t="s">
        <v>65</v>
      </c>
      <c r="B36" s="633"/>
      <c r="C36" s="634"/>
      <c r="D36" s="564"/>
      <c r="E36" s="564"/>
      <c r="F36" s="564"/>
      <c r="G36" s="564"/>
      <c r="H36" s="764"/>
      <c r="I36" s="564"/>
      <c r="J36" s="764"/>
      <c r="K36" s="564"/>
      <c r="L36" s="764"/>
      <c r="M36" s="564"/>
      <c r="N36" s="764"/>
      <c r="O36" s="564"/>
      <c r="P36" s="762"/>
      <c r="Q36" s="741"/>
      <c r="R36" s="738"/>
      <c r="S36" s="757" t="s">
        <v>28</v>
      </c>
      <c r="T36" s="1943"/>
      <c r="U36" s="1943"/>
      <c r="V36" s="1943"/>
      <c r="W36" s="1943"/>
    </row>
    <row r="37" spans="1:23" ht="93.75" customHeight="1">
      <c r="A37" s="634" t="s">
        <v>97</v>
      </c>
      <c r="B37" s="634" t="s">
        <v>36</v>
      </c>
      <c r="C37" s="651" t="s">
        <v>26</v>
      </c>
      <c r="D37" s="668"/>
      <c r="E37" s="668"/>
      <c r="F37" s="668"/>
      <c r="G37" s="763">
        <v>2</v>
      </c>
      <c r="H37" s="763">
        <v>2</v>
      </c>
      <c r="I37" s="763">
        <v>1</v>
      </c>
      <c r="J37" s="668"/>
      <c r="K37" s="668"/>
      <c r="L37" s="668"/>
      <c r="M37" s="668"/>
      <c r="N37" s="668"/>
      <c r="O37" s="668"/>
      <c r="P37" s="670"/>
      <c r="Q37" s="647"/>
      <c r="R37" s="639" t="s">
        <v>27</v>
      </c>
      <c r="S37" s="758" t="s">
        <v>28</v>
      </c>
      <c r="T37" s="1943"/>
      <c r="U37" s="1943"/>
      <c r="V37" s="1943"/>
      <c r="W37" s="1943"/>
    </row>
    <row r="38" spans="1:23" ht="40.5" customHeight="1">
      <c r="A38" s="632" t="s">
        <v>66</v>
      </c>
      <c r="B38" s="632" t="s">
        <v>108</v>
      </c>
      <c r="C38" s="637" t="s">
        <v>109</v>
      </c>
      <c r="D38" s="661"/>
      <c r="E38" s="564"/>
      <c r="F38" s="564"/>
      <c r="G38" s="564"/>
      <c r="H38" s="564"/>
      <c r="I38" s="564"/>
      <c r="J38" s="564"/>
      <c r="K38" s="564"/>
      <c r="L38" s="564"/>
      <c r="M38" s="564"/>
      <c r="N38" s="564"/>
      <c r="O38" s="564"/>
      <c r="P38" s="768"/>
      <c r="Q38" s="736">
        <f>68816.762*60</f>
        <v>4129005.72</v>
      </c>
      <c r="R38" s="740"/>
      <c r="S38" s="756"/>
      <c r="T38" s="1943"/>
      <c r="U38" s="1943"/>
      <c r="V38" s="1943"/>
      <c r="W38" s="1943"/>
    </row>
    <row r="39" spans="1:23" ht="64.5" customHeight="1">
      <c r="A39" s="744" t="s">
        <v>67</v>
      </c>
      <c r="B39" s="633" t="s">
        <v>60</v>
      </c>
      <c r="C39" s="634" t="s">
        <v>78</v>
      </c>
      <c r="D39" s="661"/>
      <c r="E39" s="564"/>
      <c r="F39" s="564"/>
      <c r="G39" s="763">
        <v>160</v>
      </c>
      <c r="H39" s="564"/>
      <c r="I39" s="564"/>
      <c r="J39" s="564"/>
      <c r="K39" s="564"/>
      <c r="L39" s="564"/>
      <c r="M39" s="564"/>
      <c r="N39" s="564"/>
      <c r="O39" s="564"/>
      <c r="P39" s="768"/>
      <c r="Q39" s="743"/>
      <c r="R39" s="740"/>
      <c r="S39" s="757" t="s">
        <v>101</v>
      </c>
      <c r="T39" s="1943"/>
      <c r="U39" s="1943"/>
      <c r="V39" s="1943"/>
      <c r="W39" s="1943"/>
    </row>
    <row r="40" spans="1:23" ht="46.5" customHeight="1">
      <c r="A40" s="733" t="s">
        <v>68</v>
      </c>
      <c r="B40" s="633" t="s">
        <v>61</v>
      </c>
      <c r="C40" s="634" t="s">
        <v>98</v>
      </c>
      <c r="D40" s="661"/>
      <c r="E40" s="564"/>
      <c r="F40" s="564"/>
      <c r="G40" s="763">
        <v>6</v>
      </c>
      <c r="H40" s="564"/>
      <c r="I40" s="564"/>
      <c r="J40" s="564"/>
      <c r="K40" s="564"/>
      <c r="L40" s="564"/>
      <c r="M40" s="564"/>
      <c r="N40" s="564"/>
      <c r="O40" s="564"/>
      <c r="P40" s="768"/>
      <c r="Q40" s="743"/>
      <c r="R40" s="740"/>
      <c r="S40" s="757" t="s">
        <v>102</v>
      </c>
      <c r="T40" s="1943"/>
      <c r="U40" s="1943"/>
      <c r="V40" s="1943"/>
      <c r="W40" s="1943"/>
    </row>
    <row r="41" spans="1:23" ht="73.5" customHeight="1">
      <c r="A41" s="647" t="s">
        <v>111</v>
      </c>
      <c r="B41" s="633" t="s">
        <v>62</v>
      </c>
      <c r="C41" s="634" t="s">
        <v>77</v>
      </c>
      <c r="D41" s="661"/>
      <c r="E41" s="564"/>
      <c r="F41" s="763">
        <v>6</v>
      </c>
      <c r="G41" s="564"/>
      <c r="H41" s="564"/>
      <c r="I41" s="564"/>
      <c r="J41" s="564"/>
      <c r="K41" s="564"/>
      <c r="L41" s="564"/>
      <c r="M41" s="564"/>
      <c r="N41" s="564"/>
      <c r="O41" s="564"/>
      <c r="P41" s="768"/>
      <c r="Q41" s="736">
        <f>381355.932*60</f>
        <v>22881355.919999998</v>
      </c>
      <c r="R41" s="740"/>
      <c r="S41" s="757" t="s">
        <v>99</v>
      </c>
      <c r="T41" s="1943"/>
      <c r="U41" s="1943"/>
      <c r="V41" s="1943"/>
      <c r="W41" s="1943"/>
    </row>
    <row r="42" spans="1:23" ht="57.75" customHeight="1">
      <c r="A42" s="633" t="s">
        <v>69</v>
      </c>
      <c r="B42" s="643" t="s">
        <v>79</v>
      </c>
      <c r="C42" s="651" t="s">
        <v>100</v>
      </c>
      <c r="D42" s="571"/>
      <c r="E42" s="763">
        <v>6</v>
      </c>
      <c r="F42" s="571"/>
      <c r="G42" s="564"/>
      <c r="H42" s="571"/>
      <c r="I42" s="763">
        <v>6</v>
      </c>
      <c r="J42" s="564"/>
      <c r="K42" s="571"/>
      <c r="L42" s="564"/>
      <c r="M42" s="571"/>
      <c r="N42" s="571"/>
      <c r="O42" s="571"/>
      <c r="P42" s="769"/>
      <c r="Q42" s="647"/>
      <c r="R42" s="639"/>
      <c r="S42" s="640" t="s">
        <v>31</v>
      </c>
      <c r="T42" s="1943"/>
      <c r="U42" s="1943"/>
      <c r="V42" s="1943"/>
      <c r="W42" s="1943"/>
    </row>
    <row r="43" spans="1:23" ht="57.75" customHeight="1" thickBot="1">
      <c r="A43" s="744" t="s">
        <v>3264</v>
      </c>
      <c r="B43" s="656"/>
      <c r="C43" s="654"/>
      <c r="D43" s="286"/>
      <c r="E43" s="770"/>
      <c r="F43" s="286"/>
      <c r="G43" s="253"/>
      <c r="H43" s="286"/>
      <c r="I43" s="770"/>
      <c r="J43" s="253"/>
      <c r="K43" s="286"/>
      <c r="L43" s="253"/>
      <c r="M43" s="286"/>
      <c r="N43" s="286"/>
      <c r="O43" s="286"/>
      <c r="P43" s="771"/>
      <c r="Q43" s="745">
        <f>346231.864*60</f>
        <v>20773911.84</v>
      </c>
      <c r="R43" s="655"/>
      <c r="S43" s="640"/>
      <c r="T43" s="1944"/>
      <c r="U43" s="1944"/>
      <c r="V43" s="1944"/>
      <c r="W43" s="1944"/>
    </row>
    <row r="44" spans="1:23" s="7" customFormat="1" ht="70.5" customHeight="1">
      <c r="A44" s="630" t="s">
        <v>2329</v>
      </c>
      <c r="B44" s="630" t="s">
        <v>42</v>
      </c>
      <c r="C44" s="630"/>
      <c r="D44" s="630"/>
      <c r="E44" s="630"/>
      <c r="F44" s="630"/>
      <c r="G44" s="630"/>
      <c r="H44" s="630"/>
      <c r="I44" s="630"/>
      <c r="J44" s="630"/>
      <c r="K44" s="630"/>
      <c r="L44" s="630"/>
      <c r="M44" s="630"/>
      <c r="N44" s="630"/>
      <c r="O44" s="630"/>
      <c r="P44" s="630"/>
      <c r="Q44" s="630"/>
      <c r="R44" s="630"/>
      <c r="S44" s="631"/>
      <c r="T44" s="1945" t="s">
        <v>3269</v>
      </c>
      <c r="U44" s="1945" t="s">
        <v>3443</v>
      </c>
      <c r="V44" s="1945" t="s">
        <v>3389</v>
      </c>
      <c r="W44" s="1945" t="s">
        <v>3270</v>
      </c>
    </row>
    <row r="45" spans="1:23" s="7" customFormat="1" ht="54" customHeight="1">
      <c r="A45" s="746" t="s">
        <v>2330</v>
      </c>
      <c r="B45" s="746" t="s">
        <v>42</v>
      </c>
      <c r="C45" s="747" t="s">
        <v>2334</v>
      </c>
      <c r="D45" s="746"/>
      <c r="E45" s="746"/>
      <c r="F45" s="746"/>
      <c r="G45" s="746"/>
      <c r="H45" s="746"/>
      <c r="I45" s="746"/>
      <c r="J45" s="746"/>
      <c r="K45" s="746"/>
      <c r="L45" s="746"/>
      <c r="M45" s="746"/>
      <c r="N45" s="746"/>
      <c r="O45" s="746"/>
      <c r="P45" s="746"/>
      <c r="Q45" s="746"/>
      <c r="R45" s="746"/>
      <c r="S45" s="759"/>
      <c r="T45" s="1946"/>
      <c r="U45" s="1946"/>
      <c r="V45" s="1946"/>
      <c r="W45" s="1946"/>
    </row>
    <row r="46" spans="1:23" ht="17.25" thickBot="1">
      <c r="A46" s="197"/>
      <c r="B46" s="197"/>
      <c r="C46" s="197"/>
      <c r="D46" s="197"/>
      <c r="E46" s="197"/>
      <c r="F46" s="197"/>
      <c r="G46" s="197"/>
      <c r="H46" s="197"/>
      <c r="I46" s="197"/>
      <c r="J46" s="197"/>
      <c r="K46" s="197"/>
      <c r="L46" s="197"/>
      <c r="M46" s="197"/>
      <c r="N46" s="197"/>
      <c r="O46" s="197"/>
      <c r="P46" s="197"/>
      <c r="Q46" s="197"/>
      <c r="R46" s="197"/>
      <c r="S46" s="760"/>
      <c r="T46" s="1947"/>
      <c r="U46" s="1947"/>
      <c r="V46" s="1947"/>
      <c r="W46" s="1947"/>
    </row>
    <row r="47" spans="1:23" ht="15" customHeight="1"/>
    <row r="48" spans="1:23" ht="15" customHeight="1" thickBot="1">
      <c r="G48" s="26"/>
      <c r="H48" s="26"/>
      <c r="I48" s="1924" t="s">
        <v>898</v>
      </c>
      <c r="J48" s="1924"/>
      <c r="K48" s="1924"/>
      <c r="L48" s="1924"/>
      <c r="M48" s="1924"/>
      <c r="N48" s="1924"/>
      <c r="O48" s="1924"/>
      <c r="P48" s="350">
        <v>19000000</v>
      </c>
      <c r="Q48" s="351"/>
      <c r="R48" s="370"/>
      <c r="S48" s="261"/>
    </row>
    <row r="49" spans="7:19" ht="15" customHeight="1" thickBot="1">
      <c r="G49" s="26"/>
      <c r="H49" s="26"/>
      <c r="I49" s="1894" t="s">
        <v>2323</v>
      </c>
      <c r="J49" s="1895"/>
      <c r="K49" s="1895"/>
      <c r="L49" s="1895"/>
      <c r="M49" s="1895"/>
      <c r="N49" s="1895"/>
      <c r="O49" s="1896"/>
      <c r="P49" s="352">
        <v>312632728</v>
      </c>
      <c r="Q49" s="353"/>
      <c r="R49" s="371"/>
      <c r="S49" s="262"/>
    </row>
    <row r="50" spans="7:19" ht="14.65" customHeight="1" thickBot="1">
      <c r="G50" s="26"/>
      <c r="H50" s="26"/>
      <c r="I50" s="1894" t="s">
        <v>2324</v>
      </c>
      <c r="J50" s="1895"/>
      <c r="K50" s="1895"/>
      <c r="L50" s="1895"/>
      <c r="M50" s="1895"/>
      <c r="N50" s="1895"/>
      <c r="O50" s="1896"/>
      <c r="P50" s="352">
        <f>P48+P49</f>
        <v>331632728</v>
      </c>
      <c r="Q50" s="353">
        <f>Q22+Q38+Q41+Q43</f>
        <v>49004612.459999993</v>
      </c>
      <c r="R50" s="371"/>
      <c r="S50" s="263"/>
    </row>
    <row r="51" spans="7:19" ht="14.65" customHeight="1">
      <c r="G51" s="26"/>
      <c r="H51" s="26"/>
      <c r="I51" s="1923" t="s">
        <v>3156</v>
      </c>
      <c r="J51" s="1923"/>
      <c r="K51" s="1923"/>
      <c r="L51" s="1923"/>
      <c r="M51" s="1923"/>
      <c r="N51" s="1923"/>
      <c r="O51" s="1923"/>
      <c r="P51" s="1923"/>
      <c r="Q51" s="346"/>
      <c r="R51" s="372"/>
      <c r="S51" s="347"/>
    </row>
    <row r="52" spans="7:19" ht="14.65" customHeight="1">
      <c r="G52" s="26"/>
      <c r="H52" s="26"/>
      <c r="I52" s="1917" t="s">
        <v>3145</v>
      </c>
      <c r="J52" s="1917"/>
      <c r="K52" s="1917"/>
      <c r="L52" s="1917"/>
      <c r="M52" s="1917"/>
      <c r="N52" s="1917"/>
      <c r="O52" s="1918"/>
      <c r="P52" s="1921" t="s">
        <v>3157</v>
      </c>
      <c r="Q52" s="1906" t="s">
        <v>3265</v>
      </c>
      <c r="R52" s="1909" t="s">
        <v>3255</v>
      </c>
      <c r="S52" s="1906" t="s">
        <v>3160</v>
      </c>
    </row>
    <row r="53" spans="7:19" ht="14.65" customHeight="1">
      <c r="G53" s="26"/>
      <c r="H53" s="26"/>
      <c r="I53" s="1919"/>
      <c r="J53" s="1919"/>
      <c r="K53" s="1919"/>
      <c r="L53" s="1919"/>
      <c r="M53" s="1919"/>
      <c r="N53" s="1919"/>
      <c r="O53" s="1920"/>
      <c r="P53" s="1922"/>
      <c r="Q53" s="1907"/>
      <c r="R53" s="1910"/>
      <c r="S53" s="1907"/>
    </row>
    <row r="54" spans="7:19" ht="14.65" customHeight="1">
      <c r="G54" s="1915" t="s">
        <v>3146</v>
      </c>
      <c r="H54" s="1915"/>
      <c r="I54" s="1915"/>
      <c r="J54" s="1916"/>
      <c r="K54" s="1912" t="s">
        <v>3147</v>
      </c>
      <c r="L54" s="1913"/>
      <c r="M54" s="1913"/>
      <c r="N54" s="1913"/>
      <c r="O54" s="1914"/>
      <c r="P54" s="354">
        <v>19000000</v>
      </c>
      <c r="Q54" s="1907"/>
      <c r="R54" s="1910"/>
      <c r="S54" s="1907"/>
    </row>
    <row r="55" spans="7:19" ht="14.65" customHeight="1">
      <c r="G55" s="1915" t="s">
        <v>3148</v>
      </c>
      <c r="H55" s="1915"/>
      <c r="I55" s="1915"/>
      <c r="J55" s="1916"/>
      <c r="K55" s="1912" t="s">
        <v>3149</v>
      </c>
      <c r="L55" s="1913"/>
      <c r="M55" s="1913"/>
      <c r="N55" s="1913"/>
      <c r="O55" s="1914"/>
      <c r="P55" s="354">
        <v>18400000</v>
      </c>
      <c r="Q55" s="1907"/>
      <c r="R55" s="1910"/>
      <c r="S55" s="1907"/>
    </row>
    <row r="56" spans="7:19" ht="14.65" customHeight="1">
      <c r="G56" s="1915" t="s">
        <v>3150</v>
      </c>
      <c r="H56" s="1915"/>
      <c r="I56" s="1915"/>
      <c r="J56" s="1916"/>
      <c r="K56" s="1912" t="s">
        <v>3151</v>
      </c>
      <c r="L56" s="1913"/>
      <c r="M56" s="1913"/>
      <c r="N56" s="1913"/>
      <c r="O56" s="1914"/>
      <c r="P56" s="354">
        <v>600000</v>
      </c>
      <c r="Q56" s="1907"/>
      <c r="R56" s="1910"/>
      <c r="S56" s="1907"/>
    </row>
    <row r="57" spans="7:19">
      <c r="G57" s="1915" t="s">
        <v>3152</v>
      </c>
      <c r="H57" s="1915"/>
      <c r="I57" s="1915"/>
      <c r="J57" s="1916"/>
      <c r="K57" s="1912" t="s">
        <v>3153</v>
      </c>
      <c r="L57" s="1913"/>
      <c r="M57" s="1913"/>
      <c r="N57" s="1913"/>
      <c r="O57" s="1914"/>
      <c r="P57" s="354"/>
      <c r="Q57" s="1907"/>
      <c r="R57" s="1910"/>
      <c r="S57" s="1907"/>
    </row>
    <row r="58" spans="7:19" ht="15.75">
      <c r="G58" s="13"/>
      <c r="H58" s="1915" t="s">
        <v>3154</v>
      </c>
      <c r="I58" s="1915"/>
      <c r="J58" s="1916"/>
      <c r="K58" s="1912" t="s">
        <v>3155</v>
      </c>
      <c r="L58" s="1913"/>
      <c r="M58" s="1913"/>
      <c r="N58" s="1913"/>
      <c r="O58" s="1914"/>
      <c r="P58" s="354"/>
      <c r="Q58" s="1908"/>
      <c r="R58" s="1911"/>
      <c r="S58" s="1908"/>
    </row>
    <row r="59" spans="7:19" ht="17.25">
      <c r="G59" s="13"/>
      <c r="H59" s="13"/>
      <c r="I59" s="12"/>
      <c r="J59" s="264"/>
      <c r="K59" s="264"/>
      <c r="L59" s="264"/>
      <c r="M59" s="264"/>
      <c r="N59" s="264"/>
      <c r="O59" s="264"/>
      <c r="P59" s="348">
        <f>SUM(P54:P58)</f>
        <v>38000000</v>
      </c>
      <c r="Q59" s="348">
        <v>49004612.459999993</v>
      </c>
      <c r="R59" s="373">
        <v>0</v>
      </c>
      <c r="S59" s="349">
        <f>P59+Q59+R59</f>
        <v>87004612.459999993</v>
      </c>
    </row>
  </sheetData>
  <mergeCells count="42">
    <mergeCell ref="G55:J55"/>
    <mergeCell ref="K55:O55"/>
    <mergeCell ref="G56:J56"/>
    <mergeCell ref="K56:O56"/>
    <mergeCell ref="Q52:Q58"/>
    <mergeCell ref="R52:R58"/>
    <mergeCell ref="U9:V9"/>
    <mergeCell ref="U10:U43"/>
    <mergeCell ref="V10:V43"/>
    <mergeCell ref="U44:U46"/>
    <mergeCell ref="V44:V46"/>
    <mergeCell ref="T10:T43"/>
    <mergeCell ref="A1:A3"/>
    <mergeCell ref="B1:W1"/>
    <mergeCell ref="B2:W2"/>
    <mergeCell ref="B3:W3"/>
    <mergeCell ref="P8:S8"/>
    <mergeCell ref="T8:W8"/>
    <mergeCell ref="A5:S5"/>
    <mergeCell ref="A8:A9"/>
    <mergeCell ref="B8:B9"/>
    <mergeCell ref="C8:C9"/>
    <mergeCell ref="D8:F8"/>
    <mergeCell ref="G8:I8"/>
    <mergeCell ref="J8:L8"/>
    <mergeCell ref="M8:O8"/>
    <mergeCell ref="W10:W43"/>
    <mergeCell ref="T44:T46"/>
    <mergeCell ref="W44:W46"/>
    <mergeCell ref="S52:S58"/>
    <mergeCell ref="G57:J57"/>
    <mergeCell ref="K57:O57"/>
    <mergeCell ref="H58:J58"/>
    <mergeCell ref="K58:O58"/>
    <mergeCell ref="I48:O48"/>
    <mergeCell ref="I49:O49"/>
    <mergeCell ref="I50:O50"/>
    <mergeCell ref="I51:P51"/>
    <mergeCell ref="I52:O53"/>
    <mergeCell ref="P52:P53"/>
    <mergeCell ref="G54:J54"/>
    <mergeCell ref="K54:O5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topLeftCell="P26" workbookViewId="0">
      <selection activeCell="X15" sqref="X15"/>
    </sheetView>
  </sheetViews>
  <sheetFormatPr baseColWidth="10" defaultColWidth="11.140625" defaultRowHeight="15"/>
  <cols>
    <col min="1" max="1" width="39.42578125" customWidth="1"/>
    <col min="2" max="2" width="26.5703125" customWidth="1"/>
    <col min="3" max="3" width="19.140625" customWidth="1"/>
    <col min="4" max="4" width="5.28515625" customWidth="1"/>
    <col min="5" max="5" width="6" customWidth="1"/>
    <col min="6" max="6" width="7.140625" customWidth="1"/>
    <col min="7" max="8" width="5" customWidth="1"/>
    <col min="9" max="9" width="5.140625" customWidth="1"/>
    <col min="10" max="10" width="4.7109375" customWidth="1"/>
    <col min="11" max="12" width="4.5703125" customWidth="1"/>
    <col min="13" max="13" width="5.85546875" customWidth="1"/>
    <col min="14" max="14" width="5" customWidth="1"/>
    <col min="15" max="15" width="5.7109375" customWidth="1"/>
    <col min="16" max="16" width="21.7109375" customWidth="1"/>
    <col min="17" max="17" width="14.85546875" customWidth="1"/>
    <col min="18" max="18" width="11.28515625" customWidth="1"/>
    <col min="19" max="19" width="15.85546875" customWidth="1"/>
    <col min="20" max="20" width="17.42578125" customWidth="1"/>
    <col min="21" max="21" width="9.140625" customWidth="1"/>
    <col min="22" max="22" width="8.7109375" customWidth="1"/>
    <col min="23" max="23" width="16.28515625" customWidth="1"/>
  </cols>
  <sheetData>
    <row r="1" spans="1:23" ht="33" customHeight="1" thickBot="1">
      <c r="A1" s="1936" t="e" vm="1">
        <v>#VALUE!</v>
      </c>
      <c r="B1" s="1925" t="s">
        <v>276</v>
      </c>
      <c r="C1" s="1926"/>
      <c r="D1" s="1926"/>
      <c r="E1" s="1926"/>
      <c r="F1" s="1926"/>
      <c r="G1" s="1926"/>
      <c r="H1" s="1926"/>
      <c r="I1" s="1926"/>
      <c r="J1" s="1926"/>
      <c r="K1" s="1926"/>
      <c r="L1" s="1926"/>
      <c r="M1" s="1926"/>
      <c r="N1" s="1926"/>
      <c r="O1" s="1926"/>
      <c r="P1" s="1926"/>
      <c r="Q1" s="1926"/>
      <c r="R1" s="1926"/>
      <c r="S1" s="1926"/>
      <c r="T1" s="1926"/>
      <c r="U1" s="1927"/>
      <c r="V1" s="1927"/>
      <c r="W1" s="1928"/>
    </row>
    <row r="2" spans="1:23" ht="27" thickBot="1">
      <c r="A2" s="1937"/>
      <c r="B2" s="1925" t="s">
        <v>3253</v>
      </c>
      <c r="C2" s="1926"/>
      <c r="D2" s="1926"/>
      <c r="E2" s="1926"/>
      <c r="F2" s="1926"/>
      <c r="G2" s="1926"/>
      <c r="H2" s="1926"/>
      <c r="I2" s="1926"/>
      <c r="J2" s="1926"/>
      <c r="K2" s="1926"/>
      <c r="L2" s="1926"/>
      <c r="M2" s="1926"/>
      <c r="N2" s="1926"/>
      <c r="O2" s="1926"/>
      <c r="P2" s="1926"/>
      <c r="Q2" s="1926"/>
      <c r="R2" s="1926"/>
      <c r="S2" s="1926"/>
      <c r="T2" s="1926"/>
      <c r="U2" s="1927"/>
      <c r="V2" s="1927"/>
      <c r="W2" s="1928"/>
    </row>
    <row r="3" spans="1:23" ht="27" thickBot="1">
      <c r="A3" s="1938"/>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ht="20.25" customHeight="1">
      <c r="A4" s="18"/>
      <c r="B4" s="18"/>
      <c r="C4" s="18"/>
      <c r="D4" s="28"/>
      <c r="E4" s="28"/>
      <c r="F4" s="28"/>
      <c r="G4" s="28"/>
      <c r="H4" s="29"/>
      <c r="I4" s="29"/>
      <c r="J4" s="29"/>
      <c r="K4" s="29"/>
      <c r="L4" s="29"/>
      <c r="M4" s="29"/>
      <c r="N4" s="29"/>
      <c r="O4" s="29"/>
      <c r="P4" s="29"/>
      <c r="Q4" s="29"/>
      <c r="R4" s="29"/>
      <c r="S4" s="12"/>
    </row>
    <row r="5" spans="1:23" s="772" customFormat="1">
      <c r="A5" s="705" t="s">
        <v>3276</v>
      </c>
      <c r="B5" s="705"/>
      <c r="C5" s="705"/>
      <c r="D5" s="853"/>
      <c r="E5" s="853"/>
      <c r="F5" s="853"/>
      <c r="G5" s="853"/>
      <c r="H5" s="853"/>
      <c r="I5" s="853"/>
      <c r="J5" s="853"/>
      <c r="K5" s="853"/>
      <c r="L5" s="853"/>
      <c r="M5" s="853"/>
      <c r="N5" s="853"/>
      <c r="O5" s="853"/>
      <c r="P5" s="853"/>
      <c r="Q5" s="853"/>
      <c r="R5" s="853"/>
      <c r="S5" s="853"/>
    </row>
    <row r="6" spans="1:23" s="772" customFormat="1">
      <c r="A6" s="705" t="s">
        <v>118</v>
      </c>
      <c r="B6" s="706"/>
      <c r="C6" s="854"/>
      <c r="D6" s="706"/>
      <c r="E6" s="706"/>
      <c r="F6" s="706"/>
      <c r="G6" s="706"/>
      <c r="H6" s="706"/>
      <c r="I6" s="706"/>
      <c r="J6" s="706"/>
      <c r="K6" s="706"/>
      <c r="L6" s="706"/>
      <c r="M6" s="706"/>
      <c r="N6" s="706"/>
      <c r="O6" s="706"/>
      <c r="P6" s="706"/>
      <c r="Q6" s="706"/>
      <c r="R6" s="706"/>
      <c r="S6" s="853"/>
    </row>
    <row r="7" spans="1:23" s="772" customFormat="1">
      <c r="A7" s="1954" t="s">
        <v>3277</v>
      </c>
      <c r="B7" s="1954"/>
      <c r="C7" s="1954"/>
      <c r="D7" s="1954"/>
      <c r="E7" s="1954"/>
      <c r="F7" s="1954"/>
      <c r="G7" s="1954"/>
      <c r="H7" s="1954"/>
      <c r="I7" s="1954"/>
      <c r="J7" s="1954"/>
      <c r="K7" s="1954"/>
      <c r="L7" s="1954"/>
      <c r="M7" s="1954"/>
      <c r="N7" s="1954"/>
      <c r="O7" s="1954"/>
      <c r="P7" s="1954"/>
      <c r="Q7" s="1954"/>
      <c r="R7" s="1954"/>
      <c r="S7" s="1954"/>
    </row>
    <row r="8" spans="1:23" s="772" customFormat="1" ht="7.7" customHeight="1">
      <c r="A8" s="706"/>
      <c r="B8" s="706"/>
      <c r="C8" s="706"/>
      <c r="D8" s="706"/>
      <c r="E8" s="706"/>
      <c r="F8" s="706"/>
      <c r="G8" s="706"/>
      <c r="H8" s="706"/>
      <c r="I8" s="706"/>
      <c r="J8" s="706"/>
      <c r="K8" s="706"/>
      <c r="L8" s="706"/>
      <c r="M8" s="706"/>
      <c r="N8" s="706"/>
      <c r="O8" s="706"/>
      <c r="P8" s="706"/>
      <c r="Q8" s="706"/>
      <c r="R8" s="706"/>
      <c r="S8" s="706"/>
    </row>
    <row r="9" spans="1:23" s="772" customFormat="1">
      <c r="A9" s="705" t="s">
        <v>277</v>
      </c>
      <c r="B9" s="704"/>
      <c r="C9" s="704"/>
      <c r="D9" s="706"/>
      <c r="E9" s="706"/>
      <c r="F9" s="706"/>
      <c r="G9" s="706"/>
      <c r="H9" s="706"/>
      <c r="I9" s="706"/>
      <c r="J9" s="706"/>
      <c r="K9" s="706"/>
      <c r="L9" s="706"/>
      <c r="M9" s="706"/>
      <c r="N9" s="706"/>
      <c r="O9" s="706"/>
      <c r="P9" s="706"/>
      <c r="Q9" s="706"/>
      <c r="R9" s="706"/>
      <c r="S9" s="706"/>
    </row>
    <row r="10" spans="1:23" s="772" customFormat="1">
      <c r="A10" s="705" t="s">
        <v>3278</v>
      </c>
      <c r="B10" s="706"/>
      <c r="C10" s="706"/>
      <c r="D10" s="706"/>
      <c r="E10" s="706"/>
      <c r="F10" s="707"/>
      <c r="G10" s="707"/>
      <c r="H10" s="706"/>
      <c r="I10" s="706"/>
      <c r="J10" s="706"/>
      <c r="K10" s="706"/>
      <c r="L10" s="706"/>
      <c r="M10" s="706"/>
      <c r="N10" s="706"/>
      <c r="O10" s="706"/>
      <c r="P10" s="706"/>
      <c r="Q10" s="706"/>
      <c r="R10" s="706"/>
      <c r="S10" s="706"/>
    </row>
    <row r="11" spans="1:23">
      <c r="A11" s="1939" t="s">
        <v>2210</v>
      </c>
      <c r="B11" s="1939" t="s">
        <v>3178</v>
      </c>
      <c r="C11" s="1939" t="s">
        <v>121</v>
      </c>
      <c r="D11" s="1929" t="s">
        <v>0</v>
      </c>
      <c r="E11" s="1929"/>
      <c r="F11" s="1929"/>
      <c r="G11" s="1929" t="s">
        <v>1</v>
      </c>
      <c r="H11" s="1929"/>
      <c r="I11" s="1929"/>
      <c r="J11" s="1929" t="s">
        <v>2</v>
      </c>
      <c r="K11" s="1929"/>
      <c r="L11" s="1929"/>
      <c r="M11" s="1929" t="s">
        <v>3</v>
      </c>
      <c r="N11" s="1929"/>
      <c r="O11" s="1929"/>
      <c r="P11" s="1929" t="s">
        <v>21</v>
      </c>
      <c r="Q11" s="1929"/>
      <c r="R11" s="1929"/>
      <c r="S11" s="1929"/>
      <c r="T11" s="1930" t="s">
        <v>3177</v>
      </c>
      <c r="U11" s="1930"/>
      <c r="V11" s="1930"/>
      <c r="W11" s="1930"/>
    </row>
    <row r="12" spans="1:23" ht="18" customHeight="1">
      <c r="A12" s="1939"/>
      <c r="B12" s="1939"/>
      <c r="C12" s="1939"/>
      <c r="D12" s="543" t="s">
        <v>4</v>
      </c>
      <c r="E12" s="543" t="s">
        <v>5</v>
      </c>
      <c r="F12" s="543" t="s">
        <v>6</v>
      </c>
      <c r="G12" s="543" t="s">
        <v>7</v>
      </c>
      <c r="H12" s="543" t="s">
        <v>8</v>
      </c>
      <c r="I12" s="543" t="s">
        <v>9</v>
      </c>
      <c r="J12" s="543" t="s">
        <v>10</v>
      </c>
      <c r="K12" s="543" t="s">
        <v>11</v>
      </c>
      <c r="L12" s="543" t="s">
        <v>12</v>
      </c>
      <c r="M12" s="543" t="s">
        <v>13</v>
      </c>
      <c r="N12" s="543" t="s">
        <v>14</v>
      </c>
      <c r="O12" s="543" t="s">
        <v>15</v>
      </c>
      <c r="P12" s="545" t="s">
        <v>22</v>
      </c>
      <c r="Q12" s="545" t="s">
        <v>3063</v>
      </c>
      <c r="R12" s="545" t="s">
        <v>23</v>
      </c>
      <c r="S12" s="543" t="s">
        <v>16</v>
      </c>
      <c r="T12" s="587" t="s">
        <v>3161</v>
      </c>
      <c r="U12" s="1955" t="s">
        <v>3375</v>
      </c>
      <c r="V12" s="1956"/>
      <c r="W12" s="587" t="s">
        <v>3176</v>
      </c>
    </row>
    <row r="13" spans="1:23" ht="40.5">
      <c r="A13" s="630" t="s">
        <v>278</v>
      </c>
      <c r="B13" s="630" t="s">
        <v>2331</v>
      </c>
      <c r="C13" s="630" t="s">
        <v>338</v>
      </c>
      <c r="D13" s="658"/>
      <c r="E13" s="658"/>
      <c r="F13" s="658"/>
      <c r="G13" s="658"/>
      <c r="H13" s="658"/>
      <c r="I13" s="658"/>
      <c r="J13" s="658"/>
      <c r="K13" s="658"/>
      <c r="L13" s="658"/>
      <c r="M13" s="658"/>
      <c r="N13" s="658"/>
      <c r="O13" s="658"/>
      <c r="P13" s="858">
        <v>957376</v>
      </c>
      <c r="Q13" s="630"/>
      <c r="R13" s="630"/>
      <c r="S13" s="631"/>
      <c r="T13" s="1950" t="s">
        <v>3273</v>
      </c>
      <c r="U13" s="1950" t="s">
        <v>3443</v>
      </c>
      <c r="V13" s="1950" t="s">
        <v>3552</v>
      </c>
      <c r="W13" s="1950" t="s">
        <v>3274</v>
      </c>
    </row>
    <row r="14" spans="1:23" ht="35.25" customHeight="1">
      <c r="A14" s="637" t="s">
        <v>279</v>
      </c>
      <c r="B14" s="637" t="s">
        <v>215</v>
      </c>
      <c r="C14" s="637" t="s">
        <v>280</v>
      </c>
      <c r="D14" s="811"/>
      <c r="E14" s="811"/>
      <c r="F14" s="811"/>
      <c r="G14" s="811"/>
      <c r="H14" s="811"/>
      <c r="I14" s="811"/>
      <c r="J14" s="811"/>
      <c r="K14" s="811"/>
      <c r="L14" s="811"/>
      <c r="M14" s="811"/>
      <c r="N14" s="811"/>
      <c r="O14" s="811"/>
      <c r="P14" s="812"/>
      <c r="Q14" s="637"/>
      <c r="R14" s="774"/>
      <c r="S14" s="645" t="s">
        <v>281</v>
      </c>
      <c r="T14" s="1950"/>
      <c r="U14" s="1950"/>
      <c r="V14" s="1950"/>
      <c r="W14" s="1950"/>
    </row>
    <row r="15" spans="1:23" ht="66.75" customHeight="1">
      <c r="A15" s="775" t="s">
        <v>282</v>
      </c>
      <c r="B15" s="775" t="s">
        <v>215</v>
      </c>
      <c r="C15" s="776" t="s">
        <v>283</v>
      </c>
      <c r="D15" s="811"/>
      <c r="E15" s="811"/>
      <c r="F15" s="763">
        <v>4</v>
      </c>
      <c r="G15" s="811"/>
      <c r="H15" s="811"/>
      <c r="I15" s="811"/>
      <c r="J15" s="811"/>
      <c r="K15" s="811"/>
      <c r="L15" s="811"/>
      <c r="M15" s="811"/>
      <c r="N15" s="811"/>
      <c r="O15" s="811"/>
      <c r="P15" s="813">
        <f>[1]Presupuesto!E14</f>
        <v>50000</v>
      </c>
      <c r="Q15" s="777"/>
      <c r="R15" s="778"/>
      <c r="S15" s="841"/>
      <c r="T15" s="1950"/>
      <c r="U15" s="1950"/>
      <c r="V15" s="1950"/>
      <c r="W15" s="1950"/>
    </row>
    <row r="16" spans="1:23" ht="34.5" customHeight="1">
      <c r="A16" s="776" t="s">
        <v>284</v>
      </c>
      <c r="B16" s="775" t="s">
        <v>215</v>
      </c>
      <c r="C16" s="776" t="s">
        <v>283</v>
      </c>
      <c r="D16" s="811"/>
      <c r="E16" s="811"/>
      <c r="F16" s="811"/>
      <c r="G16" s="811"/>
      <c r="H16" s="811"/>
      <c r="I16" s="763">
        <v>4</v>
      </c>
      <c r="J16" s="811"/>
      <c r="K16" s="811"/>
      <c r="L16" s="811"/>
      <c r="M16" s="811"/>
      <c r="N16" s="811"/>
      <c r="O16" s="811"/>
      <c r="P16" s="813">
        <f>[1]Presupuesto!E22</f>
        <v>30000</v>
      </c>
      <c r="Q16" s="777"/>
      <c r="R16" s="778"/>
      <c r="S16" s="841"/>
      <c r="T16" s="1950"/>
      <c r="U16" s="1950"/>
      <c r="V16" s="1950"/>
      <c r="W16" s="1950"/>
    </row>
    <row r="17" spans="1:23" ht="46.5" customHeight="1">
      <c r="A17" s="776" t="s">
        <v>285</v>
      </c>
      <c r="B17" s="775" t="s">
        <v>215</v>
      </c>
      <c r="C17" s="776" t="s">
        <v>283</v>
      </c>
      <c r="D17" s="814"/>
      <c r="E17" s="814"/>
      <c r="F17" s="814"/>
      <c r="G17" s="814"/>
      <c r="H17" s="814"/>
      <c r="I17" s="814"/>
      <c r="J17" s="814"/>
      <c r="K17" s="814"/>
      <c r="L17" s="763">
        <v>4</v>
      </c>
      <c r="M17" s="811"/>
      <c r="N17" s="811"/>
      <c r="O17" s="811"/>
      <c r="P17" s="813">
        <f>[1]Presupuesto!E29</f>
        <v>60000</v>
      </c>
      <c r="Q17" s="777"/>
      <c r="R17" s="778"/>
      <c r="S17" s="841"/>
      <c r="T17" s="1950"/>
      <c r="U17" s="1950"/>
      <c r="V17" s="1950"/>
      <c r="W17" s="1950"/>
    </row>
    <row r="18" spans="1:23" ht="48.75" customHeight="1">
      <c r="A18" s="779" t="s">
        <v>286</v>
      </c>
      <c r="B18" s="779" t="s">
        <v>287</v>
      </c>
      <c r="C18" s="780" t="s">
        <v>288</v>
      </c>
      <c r="D18" s="814"/>
      <c r="E18" s="814"/>
      <c r="F18" s="814"/>
      <c r="G18" s="814"/>
      <c r="H18" s="814"/>
      <c r="I18" s="814"/>
      <c r="J18" s="814"/>
      <c r="K18" s="814"/>
      <c r="L18" s="814"/>
      <c r="M18" s="814"/>
      <c r="N18" s="814"/>
      <c r="O18" s="815"/>
      <c r="P18" s="679">
        <v>204000</v>
      </c>
      <c r="Q18" s="781"/>
      <c r="R18" s="781"/>
      <c r="S18" s="842" t="s">
        <v>289</v>
      </c>
      <c r="T18" s="1950"/>
      <c r="U18" s="1950"/>
      <c r="V18" s="1950"/>
      <c r="W18" s="1950"/>
    </row>
    <row r="19" spans="1:23" ht="64.5" customHeight="1">
      <c r="A19" s="775" t="s">
        <v>290</v>
      </c>
      <c r="B19" s="775" t="s">
        <v>291</v>
      </c>
      <c r="C19" s="782" t="s">
        <v>3271</v>
      </c>
      <c r="D19" s="764"/>
      <c r="E19" s="764"/>
      <c r="F19" s="763">
        <v>4</v>
      </c>
      <c r="G19" s="816"/>
      <c r="H19" s="816"/>
      <c r="I19" s="816"/>
      <c r="J19" s="816"/>
      <c r="K19" s="816"/>
      <c r="L19" s="816"/>
      <c r="M19" s="816"/>
      <c r="N19" s="816"/>
      <c r="O19" s="817"/>
      <c r="P19" s="813"/>
      <c r="Q19" s="783"/>
      <c r="R19" s="783"/>
      <c r="S19" s="842" t="s">
        <v>289</v>
      </c>
      <c r="T19" s="1950"/>
      <c r="U19" s="1950"/>
      <c r="V19" s="1950"/>
      <c r="W19" s="1950"/>
    </row>
    <row r="20" spans="1:23" ht="101.25" customHeight="1">
      <c r="A20" s="775" t="s">
        <v>292</v>
      </c>
      <c r="B20" s="775" t="s">
        <v>293</v>
      </c>
      <c r="C20" s="782" t="s">
        <v>294</v>
      </c>
      <c r="D20" s="818"/>
      <c r="E20" s="818"/>
      <c r="F20" s="818"/>
      <c r="G20" s="818"/>
      <c r="H20" s="818"/>
      <c r="I20" s="763">
        <v>7</v>
      </c>
      <c r="J20" s="818"/>
      <c r="K20" s="818"/>
      <c r="L20" s="818"/>
      <c r="M20" s="818"/>
      <c r="N20" s="818"/>
      <c r="O20" s="819"/>
      <c r="P20" s="813"/>
      <c r="Q20" s="777"/>
      <c r="R20" s="777"/>
      <c r="S20" s="842" t="s">
        <v>295</v>
      </c>
      <c r="T20" s="1950"/>
      <c r="U20" s="1950"/>
      <c r="V20" s="1950"/>
      <c r="W20" s="1950"/>
    </row>
    <row r="21" spans="1:23" ht="45" customHeight="1">
      <c r="A21" s="784" t="s">
        <v>296</v>
      </c>
      <c r="B21" s="785" t="s">
        <v>297</v>
      </c>
      <c r="C21" s="786" t="s">
        <v>298</v>
      </c>
      <c r="D21" s="820"/>
      <c r="E21" s="818"/>
      <c r="F21" s="818"/>
      <c r="G21" s="818"/>
      <c r="H21" s="763">
        <v>1</v>
      </c>
      <c r="I21" s="818"/>
      <c r="J21" s="818"/>
      <c r="K21" s="818"/>
      <c r="L21" s="818"/>
      <c r="M21" s="818"/>
      <c r="N21" s="818"/>
      <c r="O21" s="819"/>
      <c r="P21" s="813">
        <f>[1]Presupuesto!E56</f>
        <v>42000</v>
      </c>
      <c r="Q21" s="777"/>
      <c r="R21" s="777"/>
      <c r="S21" s="842" t="s">
        <v>295</v>
      </c>
      <c r="T21" s="1950"/>
      <c r="U21" s="1950"/>
      <c r="V21" s="1950"/>
      <c r="W21" s="1950"/>
    </row>
    <row r="22" spans="1:23" ht="51" customHeight="1">
      <c r="A22" s="784" t="s">
        <v>299</v>
      </c>
      <c r="B22" s="785" t="s">
        <v>300</v>
      </c>
      <c r="C22" s="786" t="s">
        <v>301</v>
      </c>
      <c r="D22" s="820"/>
      <c r="E22" s="764"/>
      <c r="F22" s="821">
        <v>2</v>
      </c>
      <c r="G22" s="818"/>
      <c r="H22" s="818"/>
      <c r="I22" s="818"/>
      <c r="J22" s="818"/>
      <c r="K22" s="818"/>
      <c r="L22" s="818"/>
      <c r="M22" s="818"/>
      <c r="N22" s="818"/>
      <c r="O22" s="819"/>
      <c r="P22" s="852">
        <v>2600000</v>
      </c>
      <c r="Q22" s="777"/>
      <c r="R22" s="777"/>
      <c r="S22" s="841" t="s">
        <v>295</v>
      </c>
      <c r="T22" s="1950"/>
      <c r="U22" s="1950"/>
      <c r="V22" s="1950"/>
      <c r="W22" s="1950"/>
    </row>
    <row r="23" spans="1:23" ht="51" customHeight="1">
      <c r="A23" s="785" t="s">
        <v>302</v>
      </c>
      <c r="B23" s="785" t="s">
        <v>303</v>
      </c>
      <c r="C23" s="786" t="s">
        <v>304</v>
      </c>
      <c r="D23" s="820"/>
      <c r="E23" s="764"/>
      <c r="F23" s="821">
        <v>1</v>
      </c>
      <c r="G23" s="818"/>
      <c r="H23" s="818"/>
      <c r="I23" s="818"/>
      <c r="J23" s="818"/>
      <c r="K23" s="818"/>
      <c r="L23" s="818"/>
      <c r="M23" s="818"/>
      <c r="N23" s="818"/>
      <c r="O23" s="819"/>
      <c r="P23" s="813"/>
      <c r="Q23" s="777"/>
      <c r="R23" s="777"/>
      <c r="S23" s="841"/>
      <c r="T23" s="1950"/>
      <c r="U23" s="1950"/>
      <c r="V23" s="1950"/>
      <c r="W23" s="1950"/>
    </row>
    <row r="24" spans="1:23" ht="35.25" customHeight="1">
      <c r="A24" s="787" t="s">
        <v>305</v>
      </c>
      <c r="B24" s="788" t="s">
        <v>306</v>
      </c>
      <c r="C24" s="786" t="s">
        <v>307</v>
      </c>
      <c r="D24" s="820"/>
      <c r="E24" s="764"/>
      <c r="F24" s="821">
        <v>1</v>
      </c>
      <c r="G24" s="818"/>
      <c r="H24" s="818"/>
      <c r="I24" s="818"/>
      <c r="J24" s="818"/>
      <c r="K24" s="818"/>
      <c r="L24" s="818"/>
      <c r="M24" s="818"/>
      <c r="N24" s="818"/>
      <c r="O24" s="819"/>
      <c r="P24" s="813"/>
      <c r="Q24" s="777"/>
      <c r="R24" s="777"/>
      <c r="S24" s="841" t="s">
        <v>295</v>
      </c>
      <c r="T24" s="1950"/>
      <c r="U24" s="1950"/>
      <c r="V24" s="1950"/>
      <c r="W24" s="1950"/>
    </row>
    <row r="25" spans="1:23" ht="48" customHeight="1">
      <c r="A25" s="789" t="s">
        <v>308</v>
      </c>
      <c r="B25" s="790" t="s">
        <v>309</v>
      </c>
      <c r="C25" s="791" t="s">
        <v>310</v>
      </c>
      <c r="D25" s="820"/>
      <c r="E25" s="818"/>
      <c r="F25" s="821"/>
      <c r="G25" s="818"/>
      <c r="H25" s="818"/>
      <c r="I25" s="818"/>
      <c r="J25" s="818"/>
      <c r="K25" s="818"/>
      <c r="L25" s="818"/>
      <c r="M25" s="818"/>
      <c r="N25" s="818"/>
      <c r="O25" s="818"/>
      <c r="P25" s="852">
        <v>1297012.5</v>
      </c>
      <c r="Q25" s="792"/>
      <c r="R25" s="793"/>
      <c r="S25" s="843" t="s">
        <v>311</v>
      </c>
      <c r="T25" s="1950"/>
      <c r="U25" s="1950"/>
      <c r="V25" s="1950"/>
      <c r="W25" s="1950"/>
    </row>
    <row r="26" spans="1:23" ht="51" customHeight="1">
      <c r="A26" s="784" t="s">
        <v>312</v>
      </c>
      <c r="B26" s="794" t="s">
        <v>313</v>
      </c>
      <c r="C26" s="795" t="s">
        <v>310</v>
      </c>
      <c r="D26" s="818"/>
      <c r="E26" s="818"/>
      <c r="F26" s="821">
        <v>1</v>
      </c>
      <c r="G26" s="818"/>
      <c r="H26" s="818"/>
      <c r="I26" s="818"/>
      <c r="J26" s="818"/>
      <c r="K26" s="818"/>
      <c r="L26" s="818"/>
      <c r="M26" s="818"/>
      <c r="N26" s="818"/>
      <c r="O26" s="818"/>
      <c r="P26" s="679"/>
      <c r="Q26" s="796"/>
      <c r="R26" s="796"/>
      <c r="S26" s="844" t="s">
        <v>314</v>
      </c>
      <c r="T26" s="1950"/>
      <c r="U26" s="1950"/>
      <c r="V26" s="1950"/>
      <c r="W26" s="1950"/>
    </row>
    <row r="27" spans="1:23" ht="84.75" customHeight="1">
      <c r="A27" s="775" t="s">
        <v>315</v>
      </c>
      <c r="B27" s="775" t="s">
        <v>316</v>
      </c>
      <c r="C27" s="797" t="s">
        <v>317</v>
      </c>
      <c r="D27" s="818"/>
      <c r="E27" s="822"/>
      <c r="F27" s="763">
        <v>1</v>
      </c>
      <c r="G27" s="823"/>
      <c r="H27" s="816"/>
      <c r="I27" s="763">
        <v>1</v>
      </c>
      <c r="J27" s="816"/>
      <c r="K27" s="823"/>
      <c r="L27" s="763">
        <v>1</v>
      </c>
      <c r="M27" s="816"/>
      <c r="N27" s="816"/>
      <c r="O27" s="763">
        <v>1</v>
      </c>
      <c r="P27" s="824"/>
      <c r="Q27" s="777"/>
      <c r="R27" s="778"/>
      <c r="S27" s="841" t="s">
        <v>318</v>
      </c>
      <c r="T27" s="1950"/>
      <c r="U27" s="1950"/>
      <c r="V27" s="1950"/>
      <c r="W27" s="1950"/>
    </row>
    <row r="28" spans="1:23" ht="78" customHeight="1">
      <c r="A28" s="775" t="s">
        <v>319</v>
      </c>
      <c r="B28" s="798" t="s">
        <v>320</v>
      </c>
      <c r="C28" s="786" t="s">
        <v>321</v>
      </c>
      <c r="D28" s="818"/>
      <c r="E28" s="818"/>
      <c r="F28" s="821">
        <v>1</v>
      </c>
      <c r="G28" s="818"/>
      <c r="H28" s="818"/>
      <c r="I28" s="818"/>
      <c r="J28" s="818"/>
      <c r="K28" s="818"/>
      <c r="L28" s="818"/>
      <c r="M28" s="818"/>
      <c r="N28" s="818"/>
      <c r="O28" s="818"/>
      <c r="P28" s="813"/>
      <c r="Q28" s="783"/>
      <c r="R28" s="799"/>
      <c r="S28" s="845" t="s">
        <v>318</v>
      </c>
      <c r="T28" s="1950"/>
      <c r="U28" s="1950"/>
      <c r="V28" s="1950"/>
      <c r="W28" s="1950"/>
    </row>
    <row r="29" spans="1:23" ht="50.25" customHeight="1">
      <c r="A29" s="784" t="s">
        <v>322</v>
      </c>
      <c r="B29" s="775" t="s">
        <v>323</v>
      </c>
      <c r="C29" s="776" t="s">
        <v>324</v>
      </c>
      <c r="D29" s="825"/>
      <c r="E29" s="825"/>
      <c r="F29" s="763">
        <v>10</v>
      </c>
      <c r="G29" s="825"/>
      <c r="H29" s="825"/>
      <c r="I29" s="825"/>
      <c r="J29" s="825"/>
      <c r="K29" s="822"/>
      <c r="L29" s="825"/>
      <c r="M29" s="825"/>
      <c r="N29" s="825"/>
      <c r="O29" s="826"/>
      <c r="P29" s="813"/>
      <c r="Q29" s="792"/>
      <c r="R29" s="792"/>
      <c r="S29" s="846" t="s">
        <v>325</v>
      </c>
      <c r="T29" s="1950"/>
      <c r="U29" s="1950"/>
      <c r="V29" s="1950"/>
      <c r="W29" s="1950"/>
    </row>
    <row r="30" spans="1:23" ht="66" customHeight="1">
      <c r="A30" s="790" t="s">
        <v>326</v>
      </c>
      <c r="B30" s="788" t="s">
        <v>327</v>
      </c>
      <c r="C30" s="786" t="s">
        <v>328</v>
      </c>
      <c r="D30" s="827"/>
      <c r="E30" s="827"/>
      <c r="F30" s="763">
        <v>6</v>
      </c>
      <c r="G30" s="827"/>
      <c r="H30" s="827"/>
      <c r="I30" s="827"/>
      <c r="J30" s="827"/>
      <c r="K30" s="828"/>
      <c r="L30" s="827"/>
      <c r="M30" s="827"/>
      <c r="N30" s="827"/>
      <c r="O30" s="828"/>
      <c r="P30" s="813"/>
      <c r="Q30" s="777"/>
      <c r="R30" s="777"/>
      <c r="S30" s="847" t="s">
        <v>295</v>
      </c>
      <c r="T30" s="1950"/>
      <c r="U30" s="1950"/>
      <c r="V30" s="1950"/>
      <c r="W30" s="1950"/>
    </row>
    <row r="31" spans="1:23" ht="89.45" customHeight="1">
      <c r="A31" s="788" t="s">
        <v>329</v>
      </c>
      <c r="B31" s="788" t="s">
        <v>330</v>
      </c>
      <c r="C31" s="786" t="s">
        <v>331</v>
      </c>
      <c r="D31" s="827"/>
      <c r="E31" s="827"/>
      <c r="F31" s="763">
        <v>1</v>
      </c>
      <c r="G31" s="827"/>
      <c r="H31" s="827"/>
      <c r="I31" s="827"/>
      <c r="J31" s="827"/>
      <c r="K31" s="828"/>
      <c r="L31" s="827"/>
      <c r="M31" s="827"/>
      <c r="N31" s="827"/>
      <c r="O31" s="828"/>
      <c r="P31" s="813"/>
      <c r="Q31" s="777"/>
      <c r="R31" s="777"/>
      <c r="S31" s="847" t="s">
        <v>325</v>
      </c>
      <c r="T31" s="1950"/>
      <c r="U31" s="1950"/>
      <c r="V31" s="1950"/>
      <c r="W31" s="1950"/>
    </row>
    <row r="32" spans="1:23" ht="83.25" customHeight="1">
      <c r="A32" s="788" t="s">
        <v>332</v>
      </c>
      <c r="B32" s="788" t="s">
        <v>333</v>
      </c>
      <c r="C32" s="786" t="s">
        <v>334</v>
      </c>
      <c r="D32" s="827"/>
      <c r="E32" s="827"/>
      <c r="F32" s="763">
        <v>5</v>
      </c>
      <c r="G32" s="827"/>
      <c r="H32" s="827"/>
      <c r="I32" s="827"/>
      <c r="J32" s="827"/>
      <c r="K32" s="828"/>
      <c r="L32" s="827"/>
      <c r="M32" s="827"/>
      <c r="N32" s="827"/>
      <c r="O32" s="829"/>
      <c r="P32" s="813">
        <f>[1]Presupuesto!E90</f>
        <v>150000</v>
      </c>
      <c r="Q32" s="777"/>
      <c r="R32" s="777"/>
      <c r="S32" s="847" t="s">
        <v>335</v>
      </c>
      <c r="T32" s="1950"/>
      <c r="U32" s="1950"/>
      <c r="V32" s="1950"/>
      <c r="W32" s="1950"/>
    </row>
    <row r="33" spans="1:23" ht="57.75" customHeight="1">
      <c r="A33" s="630" t="s">
        <v>336</v>
      </c>
      <c r="B33" s="630" t="s">
        <v>337</v>
      </c>
      <c r="C33" s="630" t="s">
        <v>338</v>
      </c>
      <c r="D33" s="658"/>
      <c r="E33" s="658"/>
      <c r="F33" s="658"/>
      <c r="G33" s="658"/>
      <c r="H33" s="658"/>
      <c r="I33" s="658"/>
      <c r="J33" s="658"/>
      <c r="K33" s="658"/>
      <c r="L33" s="658"/>
      <c r="M33" s="658"/>
      <c r="N33" s="658"/>
      <c r="O33" s="859"/>
      <c r="P33" s="860">
        <f>P34+P35</f>
        <v>0</v>
      </c>
      <c r="Q33" s="861"/>
      <c r="R33" s="861"/>
      <c r="S33" s="862" t="s">
        <v>318</v>
      </c>
      <c r="T33" s="1950"/>
      <c r="U33" s="1950"/>
      <c r="V33" s="1950"/>
      <c r="W33" s="1950"/>
    </row>
    <row r="34" spans="1:23" ht="38.25" customHeight="1">
      <c r="A34" s="775" t="s">
        <v>339</v>
      </c>
      <c r="B34" s="775" t="s">
        <v>340</v>
      </c>
      <c r="C34" s="800" t="s">
        <v>341</v>
      </c>
      <c r="D34" s="763">
        <v>1</v>
      </c>
      <c r="E34" s="763">
        <v>1</v>
      </c>
      <c r="F34" s="763">
        <v>1</v>
      </c>
      <c r="G34" s="763">
        <v>1</v>
      </c>
      <c r="H34" s="763">
        <v>1</v>
      </c>
      <c r="I34" s="763">
        <v>1</v>
      </c>
      <c r="J34" s="763">
        <v>1</v>
      </c>
      <c r="K34" s="763">
        <v>1</v>
      </c>
      <c r="L34" s="763">
        <v>1</v>
      </c>
      <c r="M34" s="763">
        <v>1</v>
      </c>
      <c r="N34" s="763">
        <v>1</v>
      </c>
      <c r="O34" s="763">
        <v>1</v>
      </c>
      <c r="P34" s="830"/>
      <c r="Q34" s="801"/>
      <c r="R34" s="801"/>
      <c r="S34" s="848" t="s">
        <v>318</v>
      </c>
      <c r="T34" s="1950"/>
      <c r="U34" s="1950"/>
      <c r="V34" s="1950"/>
      <c r="W34" s="1950"/>
    </row>
    <row r="35" spans="1:23" ht="51" customHeight="1">
      <c r="A35" s="802" t="s">
        <v>342</v>
      </c>
      <c r="B35" s="802" t="s">
        <v>343</v>
      </c>
      <c r="C35" s="803" t="s">
        <v>344</v>
      </c>
      <c r="D35" s="763">
        <v>1</v>
      </c>
      <c r="E35" s="763">
        <v>2</v>
      </c>
      <c r="F35" s="763">
        <v>1</v>
      </c>
      <c r="G35" s="763">
        <v>2</v>
      </c>
      <c r="H35" s="763">
        <v>2</v>
      </c>
      <c r="I35" s="763">
        <v>1</v>
      </c>
      <c r="J35" s="763">
        <v>2</v>
      </c>
      <c r="K35" s="763">
        <v>2</v>
      </c>
      <c r="L35" s="763">
        <v>2</v>
      </c>
      <c r="M35" s="763">
        <v>1</v>
      </c>
      <c r="N35" s="763">
        <v>2</v>
      </c>
      <c r="O35" s="763">
        <v>2</v>
      </c>
      <c r="P35" s="831"/>
      <c r="Q35" s="804"/>
      <c r="R35" s="804"/>
      <c r="S35" s="849" t="s">
        <v>345</v>
      </c>
      <c r="T35" s="1950"/>
      <c r="U35" s="1950"/>
      <c r="V35" s="1950"/>
      <c r="W35" s="1950"/>
    </row>
    <row r="36" spans="1:23" ht="30.75" customHeight="1">
      <c r="A36" s="633" t="s">
        <v>346</v>
      </c>
      <c r="B36" s="805" t="s">
        <v>347</v>
      </c>
      <c r="C36" s="806" t="s">
        <v>348</v>
      </c>
      <c r="D36" s="832"/>
      <c r="E36" s="832"/>
      <c r="F36" s="763">
        <v>1</v>
      </c>
      <c r="G36" s="833"/>
      <c r="H36" s="765"/>
      <c r="I36" s="763">
        <v>1</v>
      </c>
      <c r="J36" s="834"/>
      <c r="K36" s="832"/>
      <c r="L36" s="763">
        <v>1</v>
      </c>
      <c r="M36" s="832"/>
      <c r="N36" s="835"/>
      <c r="O36" s="763">
        <v>1</v>
      </c>
      <c r="P36" s="830"/>
      <c r="Q36" s="801"/>
      <c r="R36" s="801"/>
      <c r="S36" s="848" t="s">
        <v>318</v>
      </c>
      <c r="T36" s="1950"/>
      <c r="U36" s="1950"/>
      <c r="V36" s="1950"/>
      <c r="W36" s="1950"/>
    </row>
    <row r="37" spans="1:23" ht="55.5" customHeight="1">
      <c r="A37" s="775" t="s">
        <v>3272</v>
      </c>
      <c r="B37" s="775" t="s">
        <v>349</v>
      </c>
      <c r="C37" s="776" t="s">
        <v>350</v>
      </c>
      <c r="D37" s="818"/>
      <c r="E37" s="822"/>
      <c r="F37" s="834"/>
      <c r="G37" s="834"/>
      <c r="H37" s="834"/>
      <c r="I37" s="834"/>
      <c r="J37" s="818"/>
      <c r="K37" s="818"/>
      <c r="L37" s="818"/>
      <c r="M37" s="836">
        <v>1500</v>
      </c>
      <c r="N37" s="818"/>
      <c r="O37" s="819"/>
      <c r="P37" s="837"/>
      <c r="Q37" s="807"/>
      <c r="R37" s="808"/>
      <c r="S37" s="850" t="s">
        <v>295</v>
      </c>
      <c r="T37" s="1950"/>
      <c r="U37" s="1950"/>
      <c r="V37" s="1950"/>
      <c r="W37" s="1950"/>
    </row>
    <row r="38" spans="1:23" ht="61.5" customHeight="1">
      <c r="A38" s="630" t="s">
        <v>351</v>
      </c>
      <c r="B38" s="630" t="s">
        <v>352</v>
      </c>
      <c r="C38" s="630" t="s">
        <v>353</v>
      </c>
      <c r="D38" s="658"/>
      <c r="E38" s="658"/>
      <c r="F38" s="658"/>
      <c r="G38" s="658"/>
      <c r="H38" s="658"/>
      <c r="I38" s="658"/>
      <c r="J38" s="658"/>
      <c r="K38" s="658"/>
      <c r="L38" s="658"/>
      <c r="M38" s="658"/>
      <c r="N38" s="658"/>
      <c r="O38" s="658"/>
      <c r="P38" s="863">
        <f>SUM(P39:P42)</f>
        <v>2400000</v>
      </c>
      <c r="Q38" s="630"/>
      <c r="R38" s="861"/>
      <c r="S38" s="631" t="s">
        <v>354</v>
      </c>
      <c r="T38" s="1950"/>
      <c r="U38" s="1950"/>
      <c r="V38" s="1950"/>
      <c r="W38" s="1950"/>
    </row>
    <row r="39" spans="1:23" ht="63.75" customHeight="1">
      <c r="A39" s="775" t="s">
        <v>355</v>
      </c>
      <c r="B39" s="775" t="s">
        <v>356</v>
      </c>
      <c r="C39" s="776" t="s">
        <v>353</v>
      </c>
      <c r="D39" s="100"/>
      <c r="E39" s="823"/>
      <c r="F39" s="823">
        <v>1</v>
      </c>
      <c r="G39" s="763">
        <v>1</v>
      </c>
      <c r="H39" s="763">
        <v>1</v>
      </c>
      <c r="I39" s="763">
        <v>1</v>
      </c>
      <c r="J39" s="823">
        <v>1</v>
      </c>
      <c r="K39" s="823"/>
      <c r="L39" s="823"/>
      <c r="M39" s="823">
        <v>1</v>
      </c>
      <c r="N39" s="823"/>
      <c r="O39" s="763">
        <v>1</v>
      </c>
      <c r="P39" s="838">
        <v>2400000</v>
      </c>
      <c r="Q39" s="807"/>
      <c r="R39" s="809"/>
      <c r="S39" s="850" t="s">
        <v>357</v>
      </c>
      <c r="T39" s="1950"/>
      <c r="U39" s="1950"/>
      <c r="V39" s="1950"/>
      <c r="W39" s="1950"/>
    </row>
    <row r="40" spans="1:23" ht="63.75" customHeight="1">
      <c r="A40" s="775" t="s">
        <v>358</v>
      </c>
      <c r="B40" s="775" t="s">
        <v>359</v>
      </c>
      <c r="C40" s="776" t="s">
        <v>353</v>
      </c>
      <c r="D40" s="823"/>
      <c r="E40" s="823"/>
      <c r="F40" s="823"/>
      <c r="G40" s="823"/>
      <c r="H40" s="823"/>
      <c r="I40" s="823"/>
      <c r="J40" s="763">
        <v>1</v>
      </c>
      <c r="K40" s="763">
        <v>1</v>
      </c>
      <c r="L40" s="763">
        <v>1</v>
      </c>
      <c r="M40" s="763">
        <v>1</v>
      </c>
      <c r="N40" s="819"/>
      <c r="O40" s="819"/>
      <c r="P40" s="813"/>
      <c r="Q40" s="807"/>
      <c r="R40" s="807"/>
      <c r="S40" s="850" t="s">
        <v>360</v>
      </c>
      <c r="T40" s="1950"/>
      <c r="U40" s="1950"/>
      <c r="V40" s="1950"/>
      <c r="W40" s="1950"/>
    </row>
    <row r="41" spans="1:23" ht="78" customHeight="1">
      <c r="A41" s="775" t="s">
        <v>361</v>
      </c>
      <c r="B41" s="775" t="s">
        <v>362</v>
      </c>
      <c r="C41" s="776" t="s">
        <v>363</v>
      </c>
      <c r="D41" s="818"/>
      <c r="E41" s="818"/>
      <c r="F41" s="818"/>
      <c r="G41" s="818" t="s">
        <v>364</v>
      </c>
      <c r="H41" s="839"/>
      <c r="I41" s="818"/>
      <c r="J41" s="818"/>
      <c r="K41" s="818"/>
      <c r="L41" s="818"/>
      <c r="M41" s="763">
        <v>500</v>
      </c>
      <c r="N41" s="818"/>
      <c r="O41" s="819"/>
      <c r="P41" s="837"/>
      <c r="Q41" s="807"/>
      <c r="R41" s="807"/>
      <c r="S41" s="851" t="s">
        <v>365</v>
      </c>
      <c r="T41" s="1950"/>
      <c r="U41" s="1950"/>
      <c r="V41" s="1950"/>
      <c r="W41" s="1950"/>
    </row>
    <row r="42" spans="1:23" ht="72.75" customHeight="1" thickBot="1">
      <c r="A42" s="775" t="s">
        <v>366</v>
      </c>
      <c r="B42" s="775" t="s">
        <v>367</v>
      </c>
      <c r="C42" s="776" t="s">
        <v>368</v>
      </c>
      <c r="D42" s="818"/>
      <c r="E42" s="839"/>
      <c r="F42" s="818"/>
      <c r="G42" s="818"/>
      <c r="H42" s="818"/>
      <c r="I42" s="818"/>
      <c r="J42" s="763">
        <v>3</v>
      </c>
      <c r="K42" s="763">
        <v>3</v>
      </c>
      <c r="L42" s="818"/>
      <c r="M42" s="818"/>
      <c r="N42" s="818"/>
      <c r="O42" s="819"/>
      <c r="P42" s="840"/>
      <c r="Q42" s="807"/>
      <c r="R42" s="807"/>
      <c r="S42" s="851" t="s">
        <v>369</v>
      </c>
      <c r="T42" s="1950"/>
      <c r="U42" s="1950"/>
      <c r="V42" s="1950"/>
      <c r="W42" s="1950"/>
    </row>
    <row r="43" spans="1:23" ht="13.5" customHeight="1" thickBot="1">
      <c r="A43" s="1951"/>
      <c r="B43" s="1952"/>
      <c r="C43" s="1952"/>
      <c r="D43" s="1952"/>
      <c r="E43" s="1952"/>
      <c r="F43" s="1952"/>
      <c r="G43" s="1952"/>
      <c r="H43" s="1952"/>
      <c r="I43" s="1952"/>
      <c r="J43" s="1952"/>
      <c r="K43" s="1952"/>
      <c r="L43" s="1952"/>
      <c r="M43" s="1952"/>
      <c r="N43" s="1952"/>
      <c r="O43" s="1953"/>
      <c r="P43" s="208"/>
      <c r="Q43" s="209"/>
      <c r="R43" s="164"/>
      <c r="S43" s="77"/>
    </row>
    <row r="44" spans="1:23" ht="19.5" customHeight="1" thickBot="1">
      <c r="G44" s="26"/>
      <c r="H44" s="26"/>
      <c r="I44" s="1924" t="s">
        <v>898</v>
      </c>
      <c r="J44" s="1924"/>
      <c r="K44" s="1924"/>
      <c r="L44" s="1924"/>
      <c r="M44" s="1924"/>
      <c r="N44" s="1924"/>
      <c r="O44" s="1924"/>
      <c r="P44" s="350">
        <f>P13</f>
        <v>957376</v>
      </c>
      <c r="Q44" s="351"/>
      <c r="R44" s="370"/>
      <c r="S44" s="261"/>
    </row>
    <row r="45" spans="1:23" ht="15" customHeight="1" thickBot="1">
      <c r="G45" s="26"/>
      <c r="H45" s="26"/>
      <c r="I45" s="1894" t="s">
        <v>2323</v>
      </c>
      <c r="J45" s="1895"/>
      <c r="K45" s="1895"/>
      <c r="L45" s="1895"/>
      <c r="M45" s="1895"/>
      <c r="N45" s="1895"/>
      <c r="O45" s="1896"/>
      <c r="P45" s="352">
        <v>6724719</v>
      </c>
      <c r="Q45" s="353"/>
      <c r="R45" s="371"/>
      <c r="S45" s="262"/>
    </row>
    <row r="46" spans="1:23" ht="15.75" thickBot="1">
      <c r="G46" s="26"/>
      <c r="H46" s="26"/>
      <c r="I46" s="1894" t="s">
        <v>2324</v>
      </c>
      <c r="J46" s="1895"/>
      <c r="K46" s="1895"/>
      <c r="L46" s="1895"/>
      <c r="M46" s="1895"/>
      <c r="N46" s="1895"/>
      <c r="O46" s="1896"/>
      <c r="P46" s="352">
        <f>P44+P45</f>
        <v>7682095</v>
      </c>
      <c r="Q46" s="353">
        <f>Q18+Q34+Q37+Q39</f>
        <v>0</v>
      </c>
      <c r="R46" s="371"/>
      <c r="S46" s="263"/>
    </row>
    <row r="47" spans="1:23">
      <c r="G47" s="26"/>
      <c r="H47" s="26"/>
      <c r="I47" s="1923" t="s">
        <v>3156</v>
      </c>
      <c r="J47" s="1923"/>
      <c r="K47" s="1923"/>
      <c r="L47" s="1923"/>
      <c r="M47" s="1923"/>
      <c r="N47" s="1923"/>
      <c r="O47" s="1923"/>
      <c r="P47" s="1923"/>
      <c r="Q47" s="346"/>
      <c r="R47" s="372"/>
      <c r="S47" s="347"/>
    </row>
    <row r="48" spans="1:23">
      <c r="G48" s="26"/>
      <c r="H48" s="26"/>
      <c r="I48" s="1917" t="s">
        <v>3145</v>
      </c>
      <c r="J48" s="1917"/>
      <c r="K48" s="1917"/>
      <c r="L48" s="1917"/>
      <c r="M48" s="1917"/>
      <c r="N48" s="1917"/>
      <c r="O48" s="1918"/>
      <c r="P48" s="1921" t="s">
        <v>3157</v>
      </c>
      <c r="Q48" s="1906" t="s">
        <v>3275</v>
      </c>
      <c r="R48" s="1909" t="s">
        <v>3255</v>
      </c>
      <c r="S48" s="1906" t="s">
        <v>3160</v>
      </c>
    </row>
    <row r="49" spans="7:19">
      <c r="G49" s="26"/>
      <c r="H49" s="26"/>
      <c r="I49" s="1919"/>
      <c r="J49" s="1919"/>
      <c r="K49" s="1919"/>
      <c r="L49" s="1919"/>
      <c r="M49" s="1919"/>
      <c r="N49" s="1919"/>
      <c r="O49" s="1920"/>
      <c r="P49" s="1922"/>
      <c r="Q49" s="1907"/>
      <c r="R49" s="1910"/>
      <c r="S49" s="1907"/>
    </row>
    <row r="50" spans="7:19">
      <c r="G50" s="1915" t="s">
        <v>3146</v>
      </c>
      <c r="H50" s="1915"/>
      <c r="I50" s="1915"/>
      <c r="J50" s="1916"/>
      <c r="K50" s="1912" t="s">
        <v>3147</v>
      </c>
      <c r="L50" s="1913"/>
      <c r="M50" s="1913"/>
      <c r="N50" s="1913"/>
      <c r="O50" s="1914"/>
      <c r="P50" s="354">
        <f>P45</f>
        <v>6724719</v>
      </c>
      <c r="Q50" s="1907"/>
      <c r="R50" s="1910"/>
      <c r="S50" s="1907"/>
    </row>
    <row r="51" spans="7:19">
      <c r="G51" s="1915" t="s">
        <v>3148</v>
      </c>
      <c r="H51" s="1915"/>
      <c r="I51" s="1915"/>
      <c r="J51" s="1916"/>
      <c r="K51" s="1912" t="s">
        <v>3149</v>
      </c>
      <c r="L51" s="1913"/>
      <c r="M51" s="1913"/>
      <c r="N51" s="1913"/>
      <c r="O51" s="1914"/>
      <c r="P51" s="354">
        <v>0</v>
      </c>
      <c r="Q51" s="1907"/>
      <c r="R51" s="1910"/>
      <c r="S51" s="1907"/>
    </row>
    <row r="52" spans="7:19">
      <c r="G52" s="1915" t="s">
        <v>3150</v>
      </c>
      <c r="H52" s="1915"/>
      <c r="I52" s="1915"/>
      <c r="J52" s="1916"/>
      <c r="K52" s="1912" t="s">
        <v>3151</v>
      </c>
      <c r="L52" s="1913"/>
      <c r="M52" s="1913"/>
      <c r="N52" s="1913"/>
      <c r="O52" s="1914"/>
      <c r="P52" s="354">
        <f>P44</f>
        <v>957376</v>
      </c>
      <c r="Q52" s="1907"/>
      <c r="R52" s="1910"/>
      <c r="S52" s="1907"/>
    </row>
    <row r="53" spans="7:19">
      <c r="G53" s="1915" t="s">
        <v>3152</v>
      </c>
      <c r="H53" s="1915"/>
      <c r="I53" s="1915"/>
      <c r="J53" s="1916"/>
      <c r="K53" s="1912" t="s">
        <v>3153</v>
      </c>
      <c r="L53" s="1913"/>
      <c r="M53" s="1913"/>
      <c r="N53" s="1913"/>
      <c r="O53" s="1914"/>
      <c r="P53" s="354">
        <v>0</v>
      </c>
      <c r="Q53" s="1907"/>
      <c r="R53" s="1910"/>
      <c r="S53" s="1907"/>
    </row>
    <row r="54" spans="7:19" ht="20.100000000000001" customHeight="1">
      <c r="G54" s="13"/>
      <c r="H54" s="1915" t="s">
        <v>3154</v>
      </c>
      <c r="I54" s="1915"/>
      <c r="J54" s="1916"/>
      <c r="K54" s="1912" t="s">
        <v>3155</v>
      </c>
      <c r="L54" s="1913"/>
      <c r="M54" s="1913"/>
      <c r="N54" s="1913"/>
      <c r="O54" s="1914"/>
      <c r="P54" s="354">
        <v>0</v>
      </c>
      <c r="Q54" s="1908"/>
      <c r="R54" s="1911"/>
      <c r="S54" s="1908"/>
    </row>
    <row r="55" spans="7:19" ht="25.7" customHeight="1">
      <c r="G55" s="13"/>
      <c r="H55" s="13"/>
      <c r="I55" s="12"/>
      <c r="J55" s="264"/>
      <c r="K55" s="264"/>
      <c r="L55" s="264"/>
      <c r="M55" s="264"/>
      <c r="N55" s="264"/>
      <c r="O55" s="264"/>
      <c r="P55" s="348">
        <f>SUM(P50:P54)</f>
        <v>7682095</v>
      </c>
      <c r="Q55" s="348"/>
      <c r="R55" s="373">
        <v>0</v>
      </c>
      <c r="S55" s="349">
        <f>P55+Q55+R55</f>
        <v>7682095</v>
      </c>
    </row>
  </sheetData>
  <mergeCells count="39">
    <mergeCell ref="K52:O52"/>
    <mergeCell ref="G53:J53"/>
    <mergeCell ref="K53:O53"/>
    <mergeCell ref="A1:A3"/>
    <mergeCell ref="B1:W1"/>
    <mergeCell ref="B2:W2"/>
    <mergeCell ref="B3:W3"/>
    <mergeCell ref="P11:S11"/>
    <mergeCell ref="T11:W11"/>
    <mergeCell ref="A7:S7"/>
    <mergeCell ref="A11:A12"/>
    <mergeCell ref="B11:B12"/>
    <mergeCell ref="C11:C12"/>
    <mergeCell ref="D11:F11"/>
    <mergeCell ref="G11:I11"/>
    <mergeCell ref="J11:L11"/>
    <mergeCell ref="M11:O11"/>
    <mergeCell ref="U12:V12"/>
    <mergeCell ref="W13:W42"/>
    <mergeCell ref="I44:O44"/>
    <mergeCell ref="I45:O45"/>
    <mergeCell ref="I46:O46"/>
    <mergeCell ref="A43:O43"/>
    <mergeCell ref="I47:P47"/>
    <mergeCell ref="G50:J50"/>
    <mergeCell ref="K50:O50"/>
    <mergeCell ref="U13:U42"/>
    <mergeCell ref="V13:V42"/>
    <mergeCell ref="T13:T42"/>
    <mergeCell ref="R48:R54"/>
    <mergeCell ref="S48:S54"/>
    <mergeCell ref="I48:O49"/>
    <mergeCell ref="P48:P49"/>
    <mergeCell ref="Q48:Q54"/>
    <mergeCell ref="H54:J54"/>
    <mergeCell ref="K54:O54"/>
    <mergeCell ref="G51:J51"/>
    <mergeCell ref="K51:O51"/>
    <mergeCell ref="G52:J5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4"/>
  <sheetViews>
    <sheetView topLeftCell="P28" workbookViewId="0">
      <selection activeCell="T12" sqref="T12:W52"/>
    </sheetView>
  </sheetViews>
  <sheetFormatPr baseColWidth="10" defaultColWidth="11.42578125" defaultRowHeight="15"/>
  <cols>
    <col min="1" max="1" width="51.140625" customWidth="1"/>
    <col min="2" max="2" width="23.140625" customWidth="1"/>
    <col min="3" max="3" width="17.5703125" customWidth="1"/>
    <col min="4" max="5" width="3.28515625" bestFit="1" customWidth="1"/>
    <col min="6" max="6" width="3.42578125" bestFit="1" customWidth="1"/>
    <col min="7" max="7" width="3.28515625" bestFit="1" customWidth="1"/>
    <col min="8" max="8" width="3.85546875" bestFit="1" customWidth="1"/>
    <col min="9" max="9" width="3.140625" bestFit="1" customWidth="1"/>
    <col min="10" max="10" width="2.5703125" bestFit="1" customWidth="1"/>
    <col min="11" max="11" width="3.7109375" bestFit="1" customWidth="1"/>
    <col min="12" max="12" width="3.42578125" bestFit="1" customWidth="1"/>
    <col min="13" max="13" width="3.28515625" bestFit="1" customWidth="1"/>
    <col min="14" max="14" width="3.5703125" bestFit="1" customWidth="1"/>
    <col min="15" max="15" width="3" bestFit="1" customWidth="1"/>
    <col min="16" max="16" width="15.42578125" customWidth="1"/>
    <col min="17" max="17" width="12.42578125" customWidth="1"/>
    <col min="18" max="18" width="13.5703125" customWidth="1"/>
    <col min="19" max="19" width="15.5703125" customWidth="1"/>
    <col min="20" max="20" width="20.42578125" customWidth="1"/>
    <col min="21" max="21" width="7.42578125" customWidth="1"/>
    <col min="22" max="22" width="9.5703125" customWidth="1"/>
    <col min="23" max="23" width="19.85546875" customWidth="1"/>
  </cols>
  <sheetData>
    <row r="1" spans="1:23" ht="27" thickBot="1">
      <c r="A1" s="1936" t="e" vm="1">
        <v>#VALUE!</v>
      </c>
      <c r="B1" s="1925" t="s">
        <v>3279</v>
      </c>
      <c r="C1" s="1926"/>
      <c r="D1" s="1926"/>
      <c r="E1" s="1926"/>
      <c r="F1" s="1926"/>
      <c r="G1" s="1926"/>
      <c r="H1" s="1926"/>
      <c r="I1" s="1926"/>
      <c r="J1" s="1926"/>
      <c r="K1" s="1926"/>
      <c r="L1" s="1926"/>
      <c r="M1" s="1926"/>
      <c r="N1" s="1926"/>
      <c r="O1" s="1926"/>
      <c r="P1" s="1926"/>
      <c r="Q1" s="1926"/>
      <c r="R1" s="1926"/>
      <c r="S1" s="1926"/>
      <c r="T1" s="1926"/>
      <c r="U1" s="1927"/>
      <c r="V1" s="1927"/>
      <c r="W1" s="1928"/>
    </row>
    <row r="2" spans="1:23" ht="27" thickBot="1">
      <c r="A2" s="1937"/>
      <c r="B2" s="1925" t="s">
        <v>3253</v>
      </c>
      <c r="C2" s="1926"/>
      <c r="D2" s="1926"/>
      <c r="E2" s="1926"/>
      <c r="F2" s="1926"/>
      <c r="G2" s="1926"/>
      <c r="H2" s="1926"/>
      <c r="I2" s="1926"/>
      <c r="J2" s="1926"/>
      <c r="K2" s="1926"/>
      <c r="L2" s="1926"/>
      <c r="M2" s="1926"/>
      <c r="N2" s="1926"/>
      <c r="O2" s="1926"/>
      <c r="P2" s="1926"/>
      <c r="Q2" s="1926"/>
      <c r="R2" s="1926"/>
      <c r="S2" s="1926"/>
      <c r="T2" s="1926"/>
      <c r="U2" s="1927"/>
      <c r="V2" s="1927"/>
      <c r="W2" s="1928"/>
    </row>
    <row r="3" spans="1:23" ht="27" thickBot="1">
      <c r="A3" s="1938"/>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856" customFormat="1" ht="21" customHeight="1">
      <c r="A4" s="705" t="s">
        <v>3282</v>
      </c>
      <c r="B4" s="705"/>
      <c r="C4" s="705"/>
      <c r="D4" s="706"/>
      <c r="E4" s="706"/>
      <c r="F4" s="706"/>
      <c r="G4" s="853"/>
      <c r="H4" s="853"/>
      <c r="I4" s="853"/>
      <c r="J4" s="853"/>
      <c r="K4" s="853"/>
      <c r="L4" s="853"/>
      <c r="M4" s="853"/>
      <c r="N4" s="853"/>
      <c r="O4" s="853"/>
      <c r="P4" s="853"/>
      <c r="Q4" s="853"/>
      <c r="R4" s="853"/>
      <c r="S4" s="855"/>
    </row>
    <row r="5" spans="1:23" s="856" customFormat="1" ht="13.5">
      <c r="A5" s="705" t="s">
        <v>118</v>
      </c>
      <c r="B5" s="706"/>
      <c r="C5" s="854"/>
      <c r="D5" s="706"/>
      <c r="E5" s="706"/>
      <c r="F5" s="706"/>
      <c r="G5" s="706"/>
      <c r="H5" s="706"/>
      <c r="I5" s="706"/>
      <c r="J5" s="706"/>
      <c r="K5" s="706"/>
      <c r="L5" s="706"/>
      <c r="M5" s="706"/>
      <c r="N5" s="706"/>
      <c r="O5" s="706"/>
      <c r="P5" s="706"/>
      <c r="Q5" s="706"/>
      <c r="R5" s="706"/>
      <c r="S5" s="855"/>
    </row>
    <row r="6" spans="1:23" s="856" customFormat="1" ht="13.5">
      <c r="A6" s="705" t="s">
        <v>3283</v>
      </c>
      <c r="B6" s="705"/>
      <c r="C6" s="857"/>
      <c r="D6" s="705"/>
      <c r="E6" s="705"/>
      <c r="F6" s="705"/>
      <c r="G6" s="706"/>
      <c r="H6" s="705"/>
      <c r="I6" s="705"/>
      <c r="J6" s="705"/>
      <c r="K6" s="705"/>
      <c r="L6" s="705"/>
      <c r="M6" s="705"/>
      <c r="N6" s="705"/>
      <c r="O6" s="705"/>
      <c r="P6" s="705"/>
      <c r="Q6" s="705"/>
      <c r="R6" s="705"/>
      <c r="S6" s="855"/>
    </row>
    <row r="7" spans="1:23" s="856" customFormat="1" ht="12.75">
      <c r="A7" s="705" t="s">
        <v>120</v>
      </c>
      <c r="B7" s="704"/>
      <c r="C7" s="704"/>
      <c r="D7" s="704"/>
      <c r="E7" s="704"/>
      <c r="F7" s="704"/>
      <c r="G7" s="704"/>
      <c r="H7" s="704"/>
      <c r="I7" s="704"/>
      <c r="J7" s="704"/>
      <c r="K7" s="705"/>
      <c r="L7" s="705"/>
      <c r="M7" s="705"/>
      <c r="N7" s="705"/>
      <c r="O7" s="705"/>
      <c r="P7" s="705"/>
      <c r="Q7" s="705"/>
      <c r="R7" s="705"/>
      <c r="S7" s="855"/>
    </row>
    <row r="8" spans="1:23" s="856" customFormat="1" ht="13.5">
      <c r="A8" s="705" t="s">
        <v>3262</v>
      </c>
      <c r="B8" s="706"/>
      <c r="C8" s="706"/>
      <c r="D8" s="706"/>
      <c r="E8" s="706"/>
      <c r="F8" s="706"/>
      <c r="G8" s="706"/>
      <c r="H8" s="704"/>
      <c r="I8" s="704"/>
      <c r="J8" s="704"/>
      <c r="K8" s="705"/>
      <c r="L8" s="705"/>
      <c r="M8" s="705"/>
      <c r="N8" s="705"/>
      <c r="O8" s="705"/>
      <c r="P8" s="705"/>
      <c r="Q8" s="705"/>
      <c r="R8" s="705"/>
      <c r="S8" s="855"/>
    </row>
    <row r="9" spans="1:23" ht="17.25">
      <c r="A9" s="21"/>
      <c r="B9" s="21"/>
      <c r="C9" s="30"/>
      <c r="D9" s="35"/>
      <c r="E9" s="35"/>
      <c r="F9" s="35"/>
      <c r="G9" s="35"/>
      <c r="H9" s="36"/>
      <c r="I9" s="18"/>
      <c r="J9" s="18"/>
      <c r="K9" s="18"/>
      <c r="L9" s="18"/>
      <c r="M9" s="18"/>
      <c r="N9" s="18"/>
      <c r="O9" s="18"/>
      <c r="P9" s="18"/>
      <c r="Q9" s="18"/>
      <c r="R9" s="18"/>
      <c r="S9" s="13"/>
    </row>
    <row r="10" spans="1:23" ht="25.5" customHeight="1">
      <c r="A10" s="1939" t="s">
        <v>2210</v>
      </c>
      <c r="B10" s="1939" t="s">
        <v>3178</v>
      </c>
      <c r="C10" s="1939" t="s">
        <v>121</v>
      </c>
      <c r="D10" s="1929" t="s">
        <v>0</v>
      </c>
      <c r="E10" s="1929"/>
      <c r="F10" s="1929"/>
      <c r="G10" s="1929" t="s">
        <v>1</v>
      </c>
      <c r="H10" s="1929"/>
      <c r="I10" s="1929"/>
      <c r="J10" s="1929" t="s">
        <v>2</v>
      </c>
      <c r="K10" s="1929"/>
      <c r="L10" s="1929"/>
      <c r="M10" s="1929" t="s">
        <v>3</v>
      </c>
      <c r="N10" s="1929"/>
      <c r="O10" s="1929"/>
      <c r="P10" s="1929" t="s">
        <v>21</v>
      </c>
      <c r="Q10" s="1929"/>
      <c r="R10" s="1929"/>
      <c r="S10" s="1929"/>
      <c r="T10" s="1930" t="s">
        <v>3177</v>
      </c>
      <c r="U10" s="1930"/>
      <c r="V10" s="1930"/>
      <c r="W10" s="1930"/>
    </row>
    <row r="11" spans="1:23" ht="26.25" thickBot="1">
      <c r="A11" s="1939"/>
      <c r="B11" s="1939"/>
      <c r="C11" s="1939"/>
      <c r="D11" s="543" t="s">
        <v>4</v>
      </c>
      <c r="E11" s="543" t="s">
        <v>5</v>
      </c>
      <c r="F11" s="543" t="s">
        <v>6</v>
      </c>
      <c r="G11" s="543" t="s">
        <v>7</v>
      </c>
      <c r="H11" s="543" t="s">
        <v>8</v>
      </c>
      <c r="I11" s="543" t="s">
        <v>9</v>
      </c>
      <c r="J11" s="543" t="s">
        <v>10</v>
      </c>
      <c r="K11" s="543" t="s">
        <v>11</v>
      </c>
      <c r="L11" s="543" t="s">
        <v>12</v>
      </c>
      <c r="M11" s="543" t="s">
        <v>13</v>
      </c>
      <c r="N11" s="543" t="s">
        <v>14</v>
      </c>
      <c r="O11" s="543" t="s">
        <v>15</v>
      </c>
      <c r="P11" s="545" t="s">
        <v>22</v>
      </c>
      <c r="Q11" s="545" t="s">
        <v>3063</v>
      </c>
      <c r="R11" s="545" t="s">
        <v>23</v>
      </c>
      <c r="S11" s="543" t="s">
        <v>16</v>
      </c>
      <c r="T11" s="587" t="s">
        <v>3161</v>
      </c>
      <c r="U11" s="1931" t="s">
        <v>3375</v>
      </c>
      <c r="V11" s="1932"/>
      <c r="W11" s="587" t="s">
        <v>3176</v>
      </c>
    </row>
    <row r="12" spans="1:23" s="865" customFormat="1" ht="56.25" customHeight="1">
      <c r="A12" s="628" t="s">
        <v>3284</v>
      </c>
      <c r="B12" s="628" t="s">
        <v>2335</v>
      </c>
      <c r="C12" s="628" t="s">
        <v>2336</v>
      </c>
      <c r="D12" s="658"/>
      <c r="E12" s="658"/>
      <c r="F12" s="658"/>
      <c r="G12" s="658"/>
      <c r="H12" s="658"/>
      <c r="I12" s="658"/>
      <c r="J12" s="658"/>
      <c r="K12" s="658"/>
      <c r="L12" s="658"/>
      <c r="M12" s="658"/>
      <c r="N12" s="658"/>
      <c r="O12" s="658"/>
      <c r="P12" s="888">
        <v>290000</v>
      </c>
      <c r="Q12" s="658"/>
      <c r="R12" s="628"/>
      <c r="S12" s="290" t="s">
        <v>370</v>
      </c>
      <c r="T12" s="1903" t="s">
        <v>3286</v>
      </c>
      <c r="U12" s="1903" t="s">
        <v>3553</v>
      </c>
      <c r="V12" s="1903" t="s">
        <v>3552</v>
      </c>
      <c r="W12" s="1903" t="s">
        <v>3287</v>
      </c>
    </row>
    <row r="13" spans="1:23" s="865" customFormat="1" ht="50.25" customHeight="1">
      <c r="A13" s="405" t="s">
        <v>371</v>
      </c>
      <c r="B13" s="405" t="s">
        <v>372</v>
      </c>
      <c r="C13" s="406" t="s">
        <v>373</v>
      </c>
      <c r="D13" s="564"/>
      <c r="E13" s="571"/>
      <c r="F13" s="763">
        <v>1</v>
      </c>
      <c r="G13" s="571"/>
      <c r="H13" s="571"/>
      <c r="I13" s="571"/>
      <c r="J13" s="571"/>
      <c r="K13" s="571"/>
      <c r="L13" s="571"/>
      <c r="M13" s="571"/>
      <c r="N13" s="571"/>
      <c r="O13" s="571"/>
      <c r="P13" s="812">
        <v>87220</v>
      </c>
      <c r="Q13" s="812"/>
      <c r="R13" s="423"/>
      <c r="S13" s="333"/>
      <c r="T13" s="1957"/>
      <c r="U13" s="1957"/>
      <c r="V13" s="1957"/>
      <c r="W13" s="1957"/>
    </row>
    <row r="14" spans="1:23" s="865" customFormat="1" ht="56.25" customHeight="1">
      <c r="A14" s="405" t="s">
        <v>374</v>
      </c>
      <c r="B14" s="405" t="s">
        <v>375</v>
      </c>
      <c r="C14" s="406" t="s">
        <v>373</v>
      </c>
      <c r="D14" s="564"/>
      <c r="E14" s="571"/>
      <c r="F14" s="564"/>
      <c r="G14" s="571"/>
      <c r="H14" s="571"/>
      <c r="I14" s="763">
        <v>1</v>
      </c>
      <c r="J14" s="571"/>
      <c r="K14" s="571"/>
      <c r="L14" s="571"/>
      <c r="M14" s="571"/>
      <c r="N14" s="571"/>
      <c r="O14" s="571"/>
      <c r="P14" s="812"/>
      <c r="Q14" s="812"/>
      <c r="R14" s="423"/>
      <c r="S14" s="333"/>
      <c r="T14" s="1957"/>
      <c r="U14" s="1957"/>
      <c r="V14" s="1957"/>
      <c r="W14" s="1957"/>
    </row>
    <row r="15" spans="1:23" s="865" customFormat="1" ht="49.5" customHeight="1">
      <c r="A15" s="405" t="s">
        <v>376</v>
      </c>
      <c r="B15" s="405" t="s">
        <v>377</v>
      </c>
      <c r="C15" s="406" t="s">
        <v>373</v>
      </c>
      <c r="D15" s="564"/>
      <c r="E15" s="571"/>
      <c r="F15" s="564"/>
      <c r="G15" s="571"/>
      <c r="H15" s="571"/>
      <c r="I15" s="763"/>
      <c r="J15" s="571"/>
      <c r="K15" s="571"/>
      <c r="L15" s="571"/>
      <c r="M15" s="571"/>
      <c r="N15" s="571"/>
      <c r="O15" s="571"/>
      <c r="P15" s="812"/>
      <c r="Q15" s="812"/>
      <c r="R15" s="423"/>
      <c r="S15" s="333"/>
      <c r="T15" s="1957"/>
      <c r="U15" s="1957"/>
      <c r="V15" s="1957"/>
      <c r="W15" s="1957"/>
    </row>
    <row r="16" spans="1:23" s="865" customFormat="1" ht="54" customHeight="1">
      <c r="A16" s="405" t="s">
        <v>378</v>
      </c>
      <c r="B16" s="405" t="s">
        <v>379</v>
      </c>
      <c r="C16" s="406" t="s">
        <v>380</v>
      </c>
      <c r="D16" s="564"/>
      <c r="E16" s="571"/>
      <c r="F16" s="564"/>
      <c r="G16" s="571"/>
      <c r="H16" s="571"/>
      <c r="I16" s="763">
        <v>1</v>
      </c>
      <c r="J16" s="571"/>
      <c r="K16" s="571"/>
      <c r="L16" s="571"/>
      <c r="M16" s="571"/>
      <c r="N16" s="571"/>
      <c r="O16" s="571"/>
      <c r="P16" s="812"/>
      <c r="Q16" s="812"/>
      <c r="R16" s="423"/>
      <c r="S16" s="333"/>
      <c r="T16" s="1957"/>
      <c r="U16" s="1957"/>
      <c r="V16" s="1957"/>
      <c r="W16" s="1957"/>
    </row>
    <row r="17" spans="1:87" s="865" customFormat="1" ht="54" customHeight="1">
      <c r="A17" s="405" t="s">
        <v>381</v>
      </c>
      <c r="B17" s="405" t="s">
        <v>382</v>
      </c>
      <c r="C17" s="406" t="s">
        <v>383</v>
      </c>
      <c r="D17" s="564"/>
      <c r="E17" s="571"/>
      <c r="F17" s="564"/>
      <c r="G17" s="571"/>
      <c r="H17" s="571"/>
      <c r="I17" s="763"/>
      <c r="J17" s="571"/>
      <c r="K17" s="571"/>
      <c r="L17" s="571"/>
      <c r="M17" s="571"/>
      <c r="N17" s="571"/>
      <c r="O17" s="571"/>
      <c r="P17" s="873">
        <v>10000000</v>
      </c>
      <c r="Q17" s="873"/>
      <c r="R17" s="423"/>
      <c r="S17" s="333"/>
      <c r="T17" s="1957"/>
      <c r="U17" s="1957"/>
      <c r="V17" s="1957"/>
      <c r="W17" s="1957"/>
    </row>
    <row r="18" spans="1:87" s="865" customFormat="1" ht="60.75" customHeight="1">
      <c r="A18" s="864" t="s">
        <v>2337</v>
      </c>
      <c r="B18" s="864" t="s">
        <v>384</v>
      </c>
      <c r="C18" s="864" t="s">
        <v>2338</v>
      </c>
      <c r="D18" s="751"/>
      <c r="E18" s="751"/>
      <c r="F18" s="751"/>
      <c r="G18" s="751"/>
      <c r="H18" s="751"/>
      <c r="I18" s="751"/>
      <c r="J18" s="751"/>
      <c r="K18" s="751"/>
      <c r="L18" s="751"/>
      <c r="M18" s="751"/>
      <c r="N18" s="751"/>
      <c r="O18" s="751"/>
      <c r="P18" s="874">
        <f>SUM(P19:P26)</f>
        <v>62890</v>
      </c>
      <c r="Q18" s="567"/>
      <c r="R18" s="864"/>
      <c r="S18" s="884" t="s">
        <v>385</v>
      </c>
      <c r="T18" s="1957"/>
      <c r="U18" s="1957"/>
      <c r="V18" s="1957"/>
      <c r="W18" s="1957"/>
    </row>
    <row r="19" spans="1:87" s="865" customFormat="1" ht="63" customHeight="1">
      <c r="A19" s="401" t="s">
        <v>386</v>
      </c>
      <c r="B19" s="405" t="s">
        <v>387</v>
      </c>
      <c r="C19" s="406" t="s">
        <v>388</v>
      </c>
      <c r="D19" s="869">
        <v>1</v>
      </c>
      <c r="E19" s="564"/>
      <c r="F19" s="564"/>
      <c r="G19" s="564"/>
      <c r="H19" s="564"/>
      <c r="I19" s="564"/>
      <c r="J19" s="564"/>
      <c r="K19" s="564"/>
      <c r="L19" s="564"/>
      <c r="M19" s="564"/>
      <c r="N19" s="564"/>
      <c r="O19" s="564"/>
      <c r="P19" s="875"/>
      <c r="Q19" s="873"/>
      <c r="R19" s="423"/>
      <c r="S19" s="629" t="s">
        <v>389</v>
      </c>
      <c r="T19" s="1957"/>
      <c r="U19" s="1957"/>
      <c r="V19" s="1957"/>
      <c r="W19" s="1957"/>
    </row>
    <row r="20" spans="1:87" s="865" customFormat="1" ht="52.5" customHeight="1">
      <c r="A20" s="406" t="s">
        <v>390</v>
      </c>
      <c r="B20" s="406" t="s">
        <v>391</v>
      </c>
      <c r="C20" s="406" t="s">
        <v>392</v>
      </c>
      <c r="D20" s="561"/>
      <c r="E20" s="763">
        <v>1</v>
      </c>
      <c r="F20" s="561"/>
      <c r="G20" s="561"/>
      <c r="H20" s="561"/>
      <c r="I20" s="561"/>
      <c r="J20" s="561"/>
      <c r="K20" s="561"/>
      <c r="L20" s="561"/>
      <c r="M20" s="561"/>
      <c r="N20" s="561"/>
      <c r="O20" s="561"/>
      <c r="P20" s="876"/>
      <c r="Q20" s="876"/>
      <c r="R20" s="402"/>
      <c r="S20" s="314" t="s">
        <v>393</v>
      </c>
      <c r="T20" s="1957"/>
      <c r="U20" s="1957"/>
      <c r="V20" s="1957"/>
      <c r="W20" s="1957"/>
    </row>
    <row r="21" spans="1:87" s="865" customFormat="1" ht="60" customHeight="1">
      <c r="A21" s="405" t="s">
        <v>394</v>
      </c>
      <c r="B21" s="405" t="s">
        <v>395</v>
      </c>
      <c r="C21" s="405" t="s">
        <v>396</v>
      </c>
      <c r="D21" s="661"/>
      <c r="E21" s="571"/>
      <c r="F21" s="763">
        <v>1</v>
      </c>
      <c r="G21" s="571"/>
      <c r="H21" s="571"/>
      <c r="I21" s="571"/>
      <c r="J21" s="571"/>
      <c r="K21" s="763">
        <v>1</v>
      </c>
      <c r="L21" s="571"/>
      <c r="M21" s="571"/>
      <c r="N21" s="571"/>
      <c r="O21" s="571"/>
      <c r="P21" s="877"/>
      <c r="Q21" s="873"/>
      <c r="R21" s="423"/>
      <c r="S21" s="333" t="s">
        <v>385</v>
      </c>
      <c r="T21" s="1957"/>
      <c r="U21" s="1957"/>
      <c r="V21" s="1957"/>
      <c r="W21" s="1957"/>
    </row>
    <row r="22" spans="1:87" s="865" customFormat="1" ht="58.5" customHeight="1">
      <c r="A22" s="401" t="s">
        <v>397</v>
      </c>
      <c r="B22" s="401" t="s">
        <v>215</v>
      </c>
      <c r="C22" s="401" t="s">
        <v>398</v>
      </c>
      <c r="D22" s="661"/>
      <c r="E22" s="571"/>
      <c r="F22" s="763"/>
      <c r="G22" s="571"/>
      <c r="H22" s="571"/>
      <c r="I22" s="571"/>
      <c r="J22" s="571"/>
      <c r="K22" s="763"/>
      <c r="L22" s="571"/>
      <c r="M22" s="571"/>
      <c r="N22" s="571"/>
      <c r="O22" s="571"/>
      <c r="P22" s="877"/>
      <c r="Q22" s="873"/>
      <c r="R22" s="423"/>
      <c r="S22" s="333"/>
      <c r="T22" s="1957"/>
      <c r="U22" s="1957"/>
      <c r="V22" s="1957"/>
      <c r="W22" s="1957"/>
    </row>
    <row r="23" spans="1:87" s="867" customFormat="1" ht="39" customHeight="1">
      <c r="A23" s="405" t="s">
        <v>399</v>
      </c>
      <c r="B23" s="405" t="s">
        <v>400</v>
      </c>
      <c r="C23" s="405" t="s">
        <v>401</v>
      </c>
      <c r="D23" s="661"/>
      <c r="E23" s="763">
        <v>25</v>
      </c>
      <c r="F23" s="564"/>
      <c r="G23" s="564"/>
      <c r="H23" s="564"/>
      <c r="I23" s="763">
        <v>25</v>
      </c>
      <c r="J23" s="564"/>
      <c r="K23" s="564"/>
      <c r="L23" s="763">
        <v>25</v>
      </c>
      <c r="M23" s="564"/>
      <c r="N23" s="763">
        <v>25</v>
      </c>
      <c r="O23" s="564"/>
      <c r="P23" s="877"/>
      <c r="Q23" s="873"/>
      <c r="R23" s="423"/>
      <c r="S23" s="885"/>
      <c r="T23" s="1957"/>
      <c r="U23" s="1957"/>
      <c r="V23" s="1957"/>
      <c r="W23" s="1957"/>
      <c r="X23" s="865"/>
      <c r="Y23" s="865"/>
      <c r="Z23" s="865"/>
      <c r="AA23" s="865"/>
      <c r="AB23" s="865"/>
      <c r="AC23" s="865"/>
      <c r="AD23" s="865"/>
      <c r="AE23" s="865"/>
      <c r="AF23" s="865"/>
      <c r="AG23" s="865"/>
      <c r="AH23" s="865"/>
      <c r="AI23" s="865"/>
      <c r="AJ23" s="865"/>
      <c r="AK23" s="865"/>
      <c r="AL23" s="865"/>
      <c r="AM23" s="865"/>
      <c r="AN23" s="865"/>
      <c r="AO23" s="865"/>
      <c r="AP23" s="865"/>
      <c r="AQ23" s="865"/>
      <c r="AR23" s="865"/>
      <c r="AS23" s="865"/>
      <c r="AT23" s="865"/>
      <c r="AU23" s="865"/>
      <c r="AV23" s="865"/>
      <c r="AW23" s="865"/>
      <c r="AX23" s="865"/>
      <c r="AY23" s="865"/>
      <c r="AZ23" s="865"/>
      <c r="BA23" s="865"/>
      <c r="BB23" s="865"/>
      <c r="BC23" s="865"/>
      <c r="BD23" s="865"/>
      <c r="BE23" s="865"/>
      <c r="BF23" s="865"/>
      <c r="BG23" s="865"/>
      <c r="BH23" s="865"/>
      <c r="BI23" s="865"/>
      <c r="BJ23" s="865"/>
      <c r="BK23" s="865"/>
      <c r="BL23" s="865"/>
      <c r="BM23" s="865"/>
      <c r="BN23" s="865"/>
      <c r="BO23" s="865"/>
      <c r="BP23" s="865"/>
      <c r="BQ23" s="865"/>
      <c r="BR23" s="865"/>
      <c r="BS23" s="865"/>
      <c r="BT23" s="865"/>
      <c r="BU23" s="865"/>
      <c r="BV23" s="865"/>
      <c r="BW23" s="865"/>
      <c r="BX23" s="865"/>
      <c r="BY23" s="865"/>
      <c r="BZ23" s="865"/>
      <c r="CA23" s="865"/>
      <c r="CB23" s="865"/>
      <c r="CC23" s="865"/>
      <c r="CD23" s="865"/>
      <c r="CE23" s="865"/>
      <c r="CF23" s="865"/>
      <c r="CG23" s="865"/>
      <c r="CH23" s="865"/>
      <c r="CI23" s="865"/>
    </row>
    <row r="24" spans="1:87" s="867" customFormat="1" ht="65.45" customHeight="1">
      <c r="A24" s="405" t="s">
        <v>402</v>
      </c>
      <c r="B24" s="405" t="s">
        <v>384</v>
      </c>
      <c r="C24" s="405" t="s">
        <v>403</v>
      </c>
      <c r="D24" s="554"/>
      <c r="E24" s="554"/>
      <c r="F24" s="763">
        <v>25</v>
      </c>
      <c r="G24" s="554"/>
      <c r="H24" s="763">
        <v>25</v>
      </c>
      <c r="I24" s="554"/>
      <c r="J24" s="554"/>
      <c r="K24" s="763">
        <v>25</v>
      </c>
      <c r="L24" s="554"/>
      <c r="M24" s="554"/>
      <c r="N24" s="763">
        <v>25</v>
      </c>
      <c r="O24" s="554"/>
      <c r="P24" s="878"/>
      <c r="Q24" s="878"/>
      <c r="R24" s="621"/>
      <c r="S24" s="885"/>
      <c r="T24" s="1957"/>
      <c r="U24" s="1957"/>
      <c r="V24" s="1957"/>
      <c r="W24" s="1957"/>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865"/>
      <c r="BA24" s="865"/>
      <c r="BB24" s="865"/>
      <c r="BC24" s="865"/>
      <c r="BD24" s="865"/>
      <c r="BE24" s="865"/>
      <c r="BF24" s="865"/>
      <c r="BG24" s="865"/>
      <c r="BH24" s="865"/>
      <c r="BI24" s="865"/>
      <c r="BJ24" s="865"/>
      <c r="BK24" s="865"/>
      <c r="BL24" s="865"/>
      <c r="BM24" s="865"/>
      <c r="BN24" s="865"/>
      <c r="BO24" s="865"/>
      <c r="BP24" s="865"/>
      <c r="BQ24" s="865"/>
      <c r="BR24" s="865"/>
      <c r="BS24" s="865"/>
      <c r="BT24" s="865"/>
      <c r="BU24" s="865"/>
      <c r="BV24" s="865"/>
      <c r="BW24" s="865"/>
      <c r="BX24" s="865"/>
      <c r="BY24" s="865"/>
      <c r="BZ24" s="865"/>
      <c r="CA24" s="865"/>
      <c r="CB24" s="865"/>
      <c r="CC24" s="865"/>
      <c r="CD24" s="865"/>
      <c r="CE24" s="865"/>
      <c r="CF24" s="865"/>
      <c r="CG24" s="865"/>
      <c r="CH24" s="865"/>
      <c r="CI24" s="865"/>
    </row>
    <row r="25" spans="1:87" s="867" customFormat="1" ht="39.75" customHeight="1">
      <c r="A25" s="405" t="s">
        <v>404</v>
      </c>
      <c r="B25" s="405" t="s">
        <v>400</v>
      </c>
      <c r="C25" s="405" t="s">
        <v>403</v>
      </c>
      <c r="D25" s="554"/>
      <c r="E25" s="554"/>
      <c r="F25" s="870">
        <v>25</v>
      </c>
      <c r="G25" s="554"/>
      <c r="H25" s="870">
        <v>25</v>
      </c>
      <c r="I25" s="554"/>
      <c r="J25" s="870">
        <v>25</v>
      </c>
      <c r="K25" s="554"/>
      <c r="L25" s="554"/>
      <c r="M25" s="870">
        <v>25</v>
      </c>
      <c r="N25" s="554"/>
      <c r="O25" s="554"/>
      <c r="P25" s="879">
        <v>31445</v>
      </c>
      <c r="Q25" s="880"/>
      <c r="R25" s="405"/>
      <c r="S25" s="886"/>
      <c r="T25" s="1957"/>
      <c r="U25" s="1957"/>
      <c r="V25" s="1957"/>
      <c r="W25" s="1957"/>
      <c r="X25" s="865"/>
      <c r="Y25" s="865"/>
      <c r="Z25" s="865"/>
      <c r="AA25" s="865"/>
      <c r="AB25" s="865"/>
      <c r="AC25" s="865"/>
      <c r="AD25" s="865"/>
      <c r="AE25" s="865"/>
      <c r="AF25" s="865"/>
      <c r="AG25" s="865"/>
      <c r="AH25" s="865"/>
      <c r="AI25" s="865"/>
      <c r="AJ25" s="865"/>
      <c r="AK25" s="865"/>
      <c r="AL25" s="865"/>
      <c r="AM25" s="865"/>
      <c r="AN25" s="865"/>
      <c r="AO25" s="865"/>
      <c r="AP25" s="865"/>
      <c r="AQ25" s="865"/>
      <c r="AR25" s="865"/>
      <c r="AS25" s="865"/>
      <c r="AT25" s="865"/>
      <c r="AU25" s="865"/>
      <c r="AV25" s="865"/>
      <c r="AW25" s="865"/>
      <c r="AX25" s="865"/>
      <c r="AY25" s="865"/>
      <c r="AZ25" s="865"/>
      <c r="BA25" s="865"/>
      <c r="BB25" s="865"/>
      <c r="BC25" s="865"/>
      <c r="BD25" s="865"/>
      <c r="BE25" s="865"/>
      <c r="BF25" s="865"/>
      <c r="BG25" s="865"/>
      <c r="BH25" s="865"/>
      <c r="BI25" s="865"/>
      <c r="BJ25" s="865"/>
      <c r="BK25" s="865"/>
      <c r="BL25" s="865"/>
      <c r="BM25" s="865"/>
      <c r="BN25" s="865"/>
      <c r="BO25" s="865"/>
      <c r="BP25" s="865"/>
      <c r="BQ25" s="865"/>
      <c r="BR25" s="865"/>
      <c r="BS25" s="865"/>
      <c r="BT25" s="865"/>
      <c r="BU25" s="865"/>
      <c r="BV25" s="865"/>
      <c r="BW25" s="865"/>
      <c r="BX25" s="865"/>
      <c r="BY25" s="865"/>
      <c r="BZ25" s="865"/>
      <c r="CA25" s="865"/>
      <c r="CB25" s="865"/>
      <c r="CC25" s="865"/>
      <c r="CD25" s="865"/>
      <c r="CE25" s="865"/>
      <c r="CF25" s="865"/>
      <c r="CG25" s="865"/>
      <c r="CH25" s="865"/>
      <c r="CI25" s="865"/>
    </row>
    <row r="26" spans="1:87" s="865" customFormat="1" ht="56.25" customHeight="1">
      <c r="A26" s="405" t="s">
        <v>405</v>
      </c>
      <c r="B26" s="405" t="s">
        <v>400</v>
      </c>
      <c r="C26" s="405" t="s">
        <v>406</v>
      </c>
      <c r="D26" s="661"/>
      <c r="E26" s="571"/>
      <c r="F26" s="763">
        <v>20</v>
      </c>
      <c r="G26" s="571"/>
      <c r="H26" s="763">
        <v>20</v>
      </c>
      <c r="I26" s="571"/>
      <c r="J26" s="763">
        <v>20</v>
      </c>
      <c r="K26" s="571"/>
      <c r="L26" s="571"/>
      <c r="M26" s="571"/>
      <c r="N26" s="571"/>
      <c r="O26" s="571"/>
      <c r="P26" s="877">
        <v>31445</v>
      </c>
      <c r="Q26" s="873"/>
      <c r="R26" s="423"/>
      <c r="S26" s="626"/>
      <c r="T26" s="1957"/>
      <c r="U26" s="1957"/>
      <c r="V26" s="1957"/>
      <c r="W26" s="1957"/>
    </row>
    <row r="27" spans="1:87" s="865" customFormat="1" ht="70.5" customHeight="1">
      <c r="A27" s="628" t="s">
        <v>407</v>
      </c>
      <c r="B27" s="628" t="s">
        <v>408</v>
      </c>
      <c r="C27" s="628" t="s">
        <v>409</v>
      </c>
      <c r="D27" s="658"/>
      <c r="E27" s="658"/>
      <c r="F27" s="658"/>
      <c r="G27" s="658"/>
      <c r="H27" s="658"/>
      <c r="I27" s="658"/>
      <c r="J27" s="658"/>
      <c r="K27" s="658"/>
      <c r="L27" s="658"/>
      <c r="M27" s="658"/>
      <c r="N27" s="658"/>
      <c r="O27" s="658"/>
      <c r="P27" s="889">
        <f>SUM(P28:P48)</f>
        <v>10419536</v>
      </c>
      <c r="Q27" s="890"/>
      <c r="R27" s="628"/>
      <c r="S27" s="290"/>
      <c r="T27" s="1957"/>
      <c r="U27" s="1957"/>
      <c r="V27" s="1957"/>
      <c r="W27" s="1957"/>
    </row>
    <row r="28" spans="1:87" s="865" customFormat="1" ht="54.75" customHeight="1">
      <c r="A28" s="405" t="s">
        <v>410</v>
      </c>
      <c r="B28" s="405" t="s">
        <v>411</v>
      </c>
      <c r="C28" s="405" t="s">
        <v>412</v>
      </c>
      <c r="D28" s="763">
        <v>3</v>
      </c>
      <c r="E28" s="763">
        <v>3</v>
      </c>
      <c r="F28" s="763">
        <v>6</v>
      </c>
      <c r="G28" s="763">
        <v>3</v>
      </c>
      <c r="H28" s="763">
        <v>6</v>
      </c>
      <c r="I28" s="763">
        <v>3</v>
      </c>
      <c r="J28" s="763">
        <v>6</v>
      </c>
      <c r="K28" s="763">
        <v>6</v>
      </c>
      <c r="L28" s="763">
        <v>6</v>
      </c>
      <c r="M28" s="763">
        <v>6</v>
      </c>
      <c r="N28" s="763">
        <v>6</v>
      </c>
      <c r="O28" s="763">
        <v>6</v>
      </c>
      <c r="P28" s="879"/>
      <c r="Q28" s="880"/>
      <c r="R28" s="405"/>
      <c r="S28" s="886"/>
      <c r="T28" s="1957"/>
      <c r="U28" s="1957"/>
      <c r="V28" s="1957"/>
      <c r="W28" s="1957"/>
    </row>
    <row r="29" spans="1:87" s="865" customFormat="1" ht="51.75" customHeight="1">
      <c r="A29" s="405" t="s">
        <v>413</v>
      </c>
      <c r="B29" s="405" t="s">
        <v>414</v>
      </c>
      <c r="C29" s="405" t="s">
        <v>415</v>
      </c>
      <c r="D29" s="763">
        <v>15</v>
      </c>
      <c r="E29" s="763">
        <v>15</v>
      </c>
      <c r="F29" s="763">
        <v>8</v>
      </c>
      <c r="G29" s="763">
        <v>8</v>
      </c>
      <c r="H29" s="763">
        <v>7</v>
      </c>
      <c r="I29" s="763">
        <v>7</v>
      </c>
      <c r="J29" s="763">
        <v>15</v>
      </c>
      <c r="K29" s="763">
        <v>15</v>
      </c>
      <c r="L29" s="763">
        <v>15</v>
      </c>
      <c r="M29" s="763">
        <v>15</v>
      </c>
      <c r="N29" s="763">
        <v>15</v>
      </c>
      <c r="O29" s="763">
        <v>15</v>
      </c>
      <c r="P29" s="879">
        <v>23875</v>
      </c>
      <c r="Q29" s="880"/>
      <c r="R29" s="405"/>
      <c r="S29" s="886"/>
      <c r="T29" s="1957"/>
      <c r="U29" s="1957"/>
      <c r="V29" s="1957"/>
      <c r="W29" s="1957"/>
    </row>
    <row r="30" spans="1:87" s="865" customFormat="1" ht="45.75" customHeight="1">
      <c r="A30" s="405" t="s">
        <v>416</v>
      </c>
      <c r="B30" s="405" t="s">
        <v>417</v>
      </c>
      <c r="C30" s="405" t="s">
        <v>418</v>
      </c>
      <c r="D30" s="763">
        <v>10</v>
      </c>
      <c r="E30" s="763">
        <v>12</v>
      </c>
      <c r="F30" s="763">
        <v>15</v>
      </c>
      <c r="G30" s="763">
        <v>15</v>
      </c>
      <c r="H30" s="763">
        <v>10</v>
      </c>
      <c r="I30" s="763">
        <v>10</v>
      </c>
      <c r="J30" s="763">
        <v>15</v>
      </c>
      <c r="K30" s="763">
        <v>10</v>
      </c>
      <c r="L30" s="763">
        <v>13</v>
      </c>
      <c r="M30" s="763">
        <v>15</v>
      </c>
      <c r="N30" s="763">
        <v>15</v>
      </c>
      <c r="O30" s="763">
        <v>10</v>
      </c>
      <c r="P30" s="879">
        <v>10365</v>
      </c>
      <c r="Q30" s="880"/>
      <c r="R30" s="405"/>
      <c r="S30" s="886"/>
      <c r="T30" s="1957"/>
      <c r="U30" s="1957"/>
      <c r="V30" s="1957"/>
      <c r="W30" s="1957"/>
    </row>
    <row r="31" spans="1:87" s="865" customFormat="1" ht="57.75" customHeight="1">
      <c r="A31" s="405" t="s">
        <v>419</v>
      </c>
      <c r="B31" s="405" t="s">
        <v>420</v>
      </c>
      <c r="C31" s="406" t="s">
        <v>421</v>
      </c>
      <c r="D31" s="763">
        <v>2</v>
      </c>
      <c r="E31" s="763">
        <v>2</v>
      </c>
      <c r="F31" s="763">
        <v>3</v>
      </c>
      <c r="G31" s="763">
        <v>2</v>
      </c>
      <c r="H31" s="763">
        <v>3</v>
      </c>
      <c r="I31" s="763">
        <v>2</v>
      </c>
      <c r="J31" s="763">
        <v>3</v>
      </c>
      <c r="K31" s="763">
        <v>3</v>
      </c>
      <c r="L31" s="763">
        <v>3</v>
      </c>
      <c r="M31" s="763">
        <v>4</v>
      </c>
      <c r="N31" s="763">
        <v>3</v>
      </c>
      <c r="O31" s="763">
        <v>3</v>
      </c>
      <c r="P31" s="879"/>
      <c r="Q31" s="881"/>
      <c r="R31" s="618"/>
      <c r="S31" s="333"/>
      <c r="T31" s="1957"/>
      <c r="U31" s="1957"/>
      <c r="V31" s="1957"/>
      <c r="W31" s="1957"/>
    </row>
    <row r="32" spans="1:87" s="865" customFormat="1" ht="45" customHeight="1">
      <c r="A32" s="402" t="s">
        <v>422</v>
      </c>
      <c r="B32" s="405" t="s">
        <v>215</v>
      </c>
      <c r="C32" s="402" t="s">
        <v>423</v>
      </c>
      <c r="D32" s="561"/>
      <c r="E32" s="561"/>
      <c r="F32" s="561"/>
      <c r="G32" s="561"/>
      <c r="H32" s="561"/>
      <c r="I32" s="561"/>
      <c r="J32" s="561"/>
      <c r="K32" s="561"/>
      <c r="L32" s="561"/>
      <c r="M32" s="561"/>
      <c r="N32" s="561"/>
      <c r="O32" s="561"/>
      <c r="P32" s="879"/>
      <c r="Q32" s="876"/>
      <c r="R32" s="402"/>
      <c r="S32" s="314"/>
      <c r="T32" s="1957"/>
      <c r="U32" s="1957"/>
      <c r="V32" s="1957"/>
      <c r="W32" s="1957"/>
    </row>
    <row r="33" spans="1:23" s="865" customFormat="1" ht="57.75" customHeight="1">
      <c r="A33" s="406" t="s">
        <v>424</v>
      </c>
      <c r="B33" s="405" t="s">
        <v>425</v>
      </c>
      <c r="C33" s="406" t="s">
        <v>426</v>
      </c>
      <c r="D33" s="763">
        <v>5</v>
      </c>
      <c r="E33" s="564"/>
      <c r="F33" s="564"/>
      <c r="G33" s="564"/>
      <c r="H33" s="763">
        <v>6</v>
      </c>
      <c r="I33" s="564"/>
      <c r="J33" s="564"/>
      <c r="K33" s="564"/>
      <c r="L33" s="564"/>
      <c r="M33" s="564"/>
      <c r="N33" s="763">
        <v>5</v>
      </c>
      <c r="O33" s="564"/>
      <c r="P33" s="879">
        <v>449151</v>
      </c>
      <c r="Q33" s="876"/>
      <c r="R33" s="402"/>
      <c r="S33" s="314"/>
      <c r="T33" s="1957"/>
      <c r="U33" s="1957"/>
      <c r="V33" s="1957"/>
      <c r="W33" s="1957"/>
    </row>
    <row r="34" spans="1:23" s="865" customFormat="1" ht="46.5" customHeight="1">
      <c r="A34" s="406" t="s">
        <v>427</v>
      </c>
      <c r="B34" s="405" t="s">
        <v>428</v>
      </c>
      <c r="C34" s="406" t="s">
        <v>426</v>
      </c>
      <c r="D34" s="561"/>
      <c r="E34" s="763">
        <v>16</v>
      </c>
      <c r="F34" s="561"/>
      <c r="G34" s="561"/>
      <c r="H34" s="561"/>
      <c r="I34" s="561"/>
      <c r="J34" s="561"/>
      <c r="K34" s="561"/>
      <c r="L34" s="561"/>
      <c r="M34" s="561"/>
      <c r="N34" s="561"/>
      <c r="O34" s="561"/>
      <c r="P34" s="879">
        <v>436145</v>
      </c>
      <c r="Q34" s="876"/>
      <c r="R34" s="402"/>
      <c r="S34" s="314"/>
      <c r="T34" s="1957"/>
      <c r="U34" s="1957"/>
      <c r="V34" s="1957"/>
      <c r="W34" s="1957"/>
    </row>
    <row r="35" spans="1:23" s="865" customFormat="1" ht="55.5" customHeight="1">
      <c r="A35" s="406" t="s">
        <v>429</v>
      </c>
      <c r="B35" s="405" t="s">
        <v>215</v>
      </c>
      <c r="C35" s="406" t="s">
        <v>426</v>
      </c>
      <c r="D35" s="561"/>
      <c r="E35" s="764"/>
      <c r="F35" s="763">
        <v>16</v>
      </c>
      <c r="G35" s="561"/>
      <c r="H35" s="561"/>
      <c r="I35" s="561"/>
      <c r="J35" s="561"/>
      <c r="K35" s="561"/>
      <c r="L35" s="561"/>
      <c r="M35" s="561"/>
      <c r="N35" s="561"/>
      <c r="O35" s="561"/>
      <c r="P35" s="880"/>
      <c r="Q35" s="876"/>
      <c r="R35" s="402"/>
      <c r="S35" s="314"/>
      <c r="T35" s="1957"/>
      <c r="U35" s="1957"/>
      <c r="V35" s="1957"/>
      <c r="W35" s="1957"/>
    </row>
    <row r="36" spans="1:23" s="865" customFormat="1" ht="51.75" customHeight="1">
      <c r="A36" s="406" t="s">
        <v>430</v>
      </c>
      <c r="B36" s="405" t="s">
        <v>215</v>
      </c>
      <c r="C36" s="406" t="s">
        <v>426</v>
      </c>
      <c r="D36" s="561"/>
      <c r="E36" s="764"/>
      <c r="F36" s="561"/>
      <c r="G36" s="763">
        <v>16</v>
      </c>
      <c r="H36" s="561"/>
      <c r="I36" s="561"/>
      <c r="J36" s="561"/>
      <c r="K36" s="561"/>
      <c r="L36" s="561"/>
      <c r="M36" s="561"/>
      <c r="N36" s="561"/>
      <c r="O36" s="561"/>
      <c r="P36" s="877"/>
      <c r="Q36" s="876"/>
      <c r="R36" s="402"/>
      <c r="S36" s="314"/>
      <c r="T36" s="1957"/>
      <c r="U36" s="1957"/>
      <c r="V36" s="1957"/>
      <c r="W36" s="1957"/>
    </row>
    <row r="37" spans="1:23" s="865" customFormat="1" ht="45.75" customHeight="1">
      <c r="A37" s="406" t="s">
        <v>431</v>
      </c>
      <c r="B37" s="405" t="s">
        <v>400</v>
      </c>
      <c r="C37" s="406" t="s">
        <v>426</v>
      </c>
      <c r="D37" s="561"/>
      <c r="E37" s="764"/>
      <c r="F37" s="561"/>
      <c r="G37" s="561"/>
      <c r="H37" s="763">
        <v>16</v>
      </c>
      <c r="I37" s="561"/>
      <c r="J37" s="561"/>
      <c r="K37" s="561"/>
      <c r="L37" s="561"/>
      <c r="M37" s="561"/>
      <c r="N37" s="561"/>
      <c r="O37" s="561"/>
      <c r="P37" s="877"/>
      <c r="Q37" s="876"/>
      <c r="R37" s="402"/>
      <c r="S37" s="314"/>
      <c r="T37" s="1957"/>
      <c r="U37" s="1957"/>
      <c r="V37" s="1957"/>
      <c r="W37" s="1957"/>
    </row>
    <row r="38" spans="1:23" s="865" customFormat="1" ht="57" customHeight="1">
      <c r="A38" s="402" t="s">
        <v>432</v>
      </c>
      <c r="B38" s="401" t="s">
        <v>433</v>
      </c>
      <c r="C38" s="402" t="s">
        <v>426</v>
      </c>
      <c r="D38" s="561"/>
      <c r="E38" s="764"/>
      <c r="F38" s="561"/>
      <c r="G38" s="561"/>
      <c r="H38" s="561"/>
      <c r="I38" s="561"/>
      <c r="J38" s="561"/>
      <c r="K38" s="561"/>
      <c r="L38" s="561"/>
      <c r="M38" s="561"/>
      <c r="N38" s="561"/>
      <c r="O38" s="561"/>
      <c r="P38" s="877"/>
      <c r="Q38" s="876"/>
      <c r="R38" s="402"/>
      <c r="S38" s="314"/>
      <c r="T38" s="1957"/>
      <c r="U38" s="1957"/>
      <c r="V38" s="1957"/>
      <c r="W38" s="1957"/>
    </row>
    <row r="39" spans="1:23" s="865" customFormat="1" ht="54.75" customHeight="1">
      <c r="A39" s="406" t="s">
        <v>434</v>
      </c>
      <c r="B39" s="405" t="s">
        <v>435</v>
      </c>
      <c r="C39" s="406" t="s">
        <v>436</v>
      </c>
      <c r="D39" s="561"/>
      <c r="E39" s="561"/>
      <c r="F39" s="561"/>
      <c r="G39" s="561"/>
      <c r="H39" s="763">
        <v>2</v>
      </c>
      <c r="I39" s="561"/>
      <c r="J39" s="561"/>
      <c r="K39" s="561"/>
      <c r="L39" s="561"/>
      <c r="M39" s="561"/>
      <c r="N39" s="763">
        <v>1</v>
      </c>
      <c r="O39" s="561"/>
      <c r="P39" s="877"/>
      <c r="Q39" s="876"/>
      <c r="R39" s="402"/>
      <c r="S39" s="314"/>
      <c r="T39" s="1957"/>
      <c r="U39" s="1957"/>
      <c r="V39" s="1957"/>
      <c r="W39" s="1957"/>
    </row>
    <row r="40" spans="1:23" s="865" customFormat="1" ht="62.25" customHeight="1">
      <c r="A40" s="402" t="s">
        <v>437</v>
      </c>
      <c r="B40" s="401" t="s">
        <v>438</v>
      </c>
      <c r="C40" s="402" t="s">
        <v>439</v>
      </c>
      <c r="D40" s="561"/>
      <c r="E40" s="561"/>
      <c r="F40" s="765"/>
      <c r="G40" s="564"/>
      <c r="H40" s="564"/>
      <c r="I40" s="564"/>
      <c r="J40" s="765"/>
      <c r="K40" s="564"/>
      <c r="L40" s="564"/>
      <c r="M40" s="763">
        <v>1</v>
      </c>
      <c r="N40" s="561"/>
      <c r="O40" s="561"/>
      <c r="P40" s="877"/>
      <c r="Q40" s="876"/>
      <c r="R40" s="402"/>
      <c r="S40" s="314"/>
      <c r="T40" s="1957"/>
      <c r="U40" s="1957"/>
      <c r="V40" s="1957"/>
      <c r="W40" s="1957"/>
    </row>
    <row r="41" spans="1:23" s="865" customFormat="1" ht="65.25" customHeight="1">
      <c r="A41" s="402" t="s">
        <v>440</v>
      </c>
      <c r="B41" s="401" t="s">
        <v>441</v>
      </c>
      <c r="C41" s="402" t="s">
        <v>442</v>
      </c>
      <c r="D41" s="561"/>
      <c r="E41" s="764"/>
      <c r="F41" s="763">
        <v>1</v>
      </c>
      <c r="G41" s="561"/>
      <c r="H41" s="561"/>
      <c r="I41" s="561"/>
      <c r="J41" s="561"/>
      <c r="K41" s="561"/>
      <c r="L41" s="561"/>
      <c r="M41" s="561"/>
      <c r="N41" s="561"/>
      <c r="O41" s="561"/>
      <c r="P41" s="877"/>
      <c r="Q41" s="876"/>
      <c r="R41" s="402"/>
      <c r="S41" s="314"/>
      <c r="T41" s="1957"/>
      <c r="U41" s="1957"/>
      <c r="V41" s="1957"/>
      <c r="W41" s="1957"/>
    </row>
    <row r="42" spans="1:23" s="865" customFormat="1" ht="202.5" customHeight="1">
      <c r="A42" s="402" t="s">
        <v>443</v>
      </c>
      <c r="B42" s="401" t="s">
        <v>444</v>
      </c>
      <c r="C42" s="406" t="s">
        <v>3285</v>
      </c>
      <c r="D42" s="561"/>
      <c r="E42" s="564"/>
      <c r="F42" s="763">
        <v>14</v>
      </c>
      <c r="G42" s="764"/>
      <c r="H42" s="763">
        <v>10</v>
      </c>
      <c r="I42" s="764"/>
      <c r="J42" s="764"/>
      <c r="K42" s="763">
        <v>8</v>
      </c>
      <c r="L42" s="763">
        <v>122</v>
      </c>
      <c r="M42" s="764"/>
      <c r="N42" s="764"/>
      <c r="O42" s="561"/>
      <c r="P42" s="877"/>
      <c r="Q42" s="876"/>
      <c r="R42" s="402"/>
      <c r="S42" s="314"/>
      <c r="T42" s="1957"/>
      <c r="U42" s="1957"/>
      <c r="V42" s="1957"/>
      <c r="W42" s="1957"/>
    </row>
    <row r="43" spans="1:23" s="865" customFormat="1" ht="84" customHeight="1">
      <c r="A43" s="402" t="s">
        <v>445</v>
      </c>
      <c r="B43" s="405" t="s">
        <v>246</v>
      </c>
      <c r="C43" s="406" t="s">
        <v>446</v>
      </c>
      <c r="D43" s="561"/>
      <c r="E43" s="564"/>
      <c r="F43" s="763">
        <v>10</v>
      </c>
      <c r="G43" s="764"/>
      <c r="H43" s="764"/>
      <c r="I43" s="764"/>
      <c r="J43" s="764"/>
      <c r="K43" s="764"/>
      <c r="L43" s="764"/>
      <c r="M43" s="763">
        <v>10</v>
      </c>
      <c r="N43" s="764"/>
      <c r="O43" s="561"/>
      <c r="P43" s="877"/>
      <c r="Q43" s="876"/>
      <c r="R43" s="402"/>
      <c r="S43" s="314"/>
      <c r="T43" s="1957"/>
      <c r="U43" s="1957"/>
      <c r="V43" s="1957"/>
      <c r="W43" s="1957"/>
    </row>
    <row r="44" spans="1:23" s="865" customFormat="1" ht="72" customHeight="1">
      <c r="A44" s="402" t="s">
        <v>447</v>
      </c>
      <c r="B44" s="405" t="s">
        <v>448</v>
      </c>
      <c r="C44" s="406" t="s">
        <v>449</v>
      </c>
      <c r="D44" s="764"/>
      <c r="E44" s="564"/>
      <c r="F44" s="764"/>
      <c r="G44" s="764"/>
      <c r="H44" s="764"/>
      <c r="I44" s="764"/>
      <c r="J44" s="764"/>
      <c r="K44" s="764"/>
      <c r="L44" s="763">
        <v>1</v>
      </c>
      <c r="M44" s="764"/>
      <c r="N44" s="764"/>
      <c r="O44" s="561"/>
      <c r="P44" s="882">
        <v>2500000</v>
      </c>
      <c r="Q44" s="876"/>
      <c r="R44" s="402"/>
      <c r="S44" s="314"/>
      <c r="T44" s="1957"/>
      <c r="U44" s="1957"/>
      <c r="V44" s="1957"/>
      <c r="W44" s="1957"/>
    </row>
    <row r="45" spans="1:23" s="865" customFormat="1" ht="64.5" customHeight="1">
      <c r="A45" s="406" t="s">
        <v>450</v>
      </c>
      <c r="B45" s="405" t="s">
        <v>451</v>
      </c>
      <c r="C45" s="406" t="s">
        <v>449</v>
      </c>
      <c r="D45" s="871">
        <v>1</v>
      </c>
      <c r="E45" s="564"/>
      <c r="F45" s="764"/>
      <c r="G45" s="764"/>
      <c r="H45" s="764"/>
      <c r="I45" s="764"/>
      <c r="J45" s="764"/>
      <c r="K45" s="764"/>
      <c r="L45" s="764"/>
      <c r="M45" s="764"/>
      <c r="N45" s="764"/>
      <c r="O45" s="561"/>
      <c r="P45" s="877"/>
      <c r="Q45" s="876"/>
      <c r="R45" s="402"/>
      <c r="S45" s="314"/>
      <c r="T45" s="1957"/>
      <c r="U45" s="1957"/>
      <c r="V45" s="1957"/>
      <c r="W45" s="1957"/>
    </row>
    <row r="46" spans="1:23" s="865" customFormat="1" ht="48.75" customHeight="1">
      <c r="A46" s="406" t="s">
        <v>452</v>
      </c>
      <c r="B46" s="405" t="s">
        <v>453</v>
      </c>
      <c r="C46" s="406" t="s">
        <v>454</v>
      </c>
      <c r="D46" s="561"/>
      <c r="E46" s="564"/>
      <c r="F46" s="763">
        <v>1</v>
      </c>
      <c r="G46" s="764"/>
      <c r="H46" s="764"/>
      <c r="I46" s="764"/>
      <c r="J46" s="764"/>
      <c r="K46" s="764"/>
      <c r="L46" s="764"/>
      <c r="M46" s="764"/>
      <c r="N46" s="764"/>
      <c r="O46" s="561"/>
      <c r="P46" s="877"/>
      <c r="Q46" s="876"/>
      <c r="R46" s="402"/>
      <c r="S46" s="314"/>
      <c r="T46" s="1957"/>
      <c r="U46" s="1957"/>
      <c r="V46" s="1957"/>
      <c r="W46" s="1957"/>
    </row>
    <row r="47" spans="1:23" s="865" customFormat="1" ht="72" customHeight="1">
      <c r="A47" s="406" t="s">
        <v>455</v>
      </c>
      <c r="B47" s="405" t="s">
        <v>456</v>
      </c>
      <c r="C47" s="406" t="s">
        <v>457</v>
      </c>
      <c r="D47" s="561"/>
      <c r="E47" s="564"/>
      <c r="F47" s="564"/>
      <c r="G47" s="564"/>
      <c r="H47" s="564"/>
      <c r="I47" s="564"/>
      <c r="J47" s="564"/>
      <c r="K47" s="564"/>
      <c r="L47" s="564"/>
      <c r="M47" s="564"/>
      <c r="N47" s="564"/>
      <c r="O47" s="763"/>
      <c r="P47" s="877"/>
      <c r="Q47" s="876"/>
      <c r="R47" s="402"/>
      <c r="S47" s="314"/>
      <c r="T47" s="1957"/>
      <c r="U47" s="1957"/>
      <c r="V47" s="1957"/>
      <c r="W47" s="1957"/>
    </row>
    <row r="48" spans="1:23" s="865" customFormat="1" ht="72" customHeight="1">
      <c r="A48" s="402" t="s">
        <v>458</v>
      </c>
      <c r="B48" s="401" t="s">
        <v>459</v>
      </c>
      <c r="C48" s="402" t="s">
        <v>460</v>
      </c>
      <c r="D48" s="561"/>
      <c r="E48" s="564"/>
      <c r="F48" s="564"/>
      <c r="G48" s="564"/>
      <c r="H48" s="763">
        <v>1</v>
      </c>
      <c r="I48" s="564"/>
      <c r="J48" s="564"/>
      <c r="K48" s="564"/>
      <c r="L48" s="564"/>
      <c r="M48" s="564"/>
      <c r="N48" s="564"/>
      <c r="O48" s="561"/>
      <c r="P48" s="879">
        <v>7000000</v>
      </c>
      <c r="Q48" s="876"/>
      <c r="R48" s="402"/>
      <c r="S48" s="314"/>
      <c r="T48" s="1957"/>
      <c r="U48" s="1957"/>
      <c r="V48" s="1957"/>
      <c r="W48" s="1957"/>
    </row>
    <row r="49" spans="1:23" s="865" customFormat="1" ht="54" customHeight="1">
      <c r="A49" s="402" t="s">
        <v>461</v>
      </c>
      <c r="B49" s="401" t="s">
        <v>462</v>
      </c>
      <c r="C49" s="402" t="s">
        <v>460</v>
      </c>
      <c r="D49" s="561"/>
      <c r="E49" s="564"/>
      <c r="F49" s="564"/>
      <c r="G49" s="564"/>
      <c r="H49" s="763">
        <v>1</v>
      </c>
      <c r="I49" s="564"/>
      <c r="J49" s="564"/>
      <c r="K49" s="564"/>
      <c r="L49" s="564"/>
      <c r="M49" s="564"/>
      <c r="N49" s="564"/>
      <c r="O49" s="561"/>
      <c r="P49" s="877"/>
      <c r="Q49" s="876"/>
      <c r="R49" s="402"/>
      <c r="S49" s="314"/>
      <c r="T49" s="1957"/>
      <c r="U49" s="1957"/>
      <c r="V49" s="1957"/>
      <c r="W49" s="1957"/>
    </row>
    <row r="50" spans="1:23" s="865" customFormat="1" ht="47.25" customHeight="1">
      <c r="A50" s="402" t="s">
        <v>463</v>
      </c>
      <c r="B50" s="401" t="s">
        <v>464</v>
      </c>
      <c r="C50" s="402" t="s">
        <v>465</v>
      </c>
      <c r="D50" s="561"/>
      <c r="E50" s="564"/>
      <c r="F50" s="564"/>
      <c r="G50" s="564"/>
      <c r="H50" s="763">
        <v>12</v>
      </c>
      <c r="I50" s="564"/>
      <c r="J50" s="564"/>
      <c r="K50" s="564"/>
      <c r="L50" s="564"/>
      <c r="M50" s="564"/>
      <c r="N50" s="564"/>
      <c r="O50" s="561"/>
      <c r="P50" s="877"/>
      <c r="Q50" s="876"/>
      <c r="R50" s="402"/>
      <c r="S50" s="314"/>
      <c r="T50" s="1957"/>
      <c r="U50" s="1957"/>
      <c r="V50" s="1957"/>
      <c r="W50" s="1957"/>
    </row>
    <row r="51" spans="1:23" s="865" customFormat="1" ht="63.75" customHeight="1">
      <c r="A51" s="406" t="s">
        <v>466</v>
      </c>
      <c r="B51" s="405" t="s">
        <v>467</v>
      </c>
      <c r="C51" s="406" t="s">
        <v>442</v>
      </c>
      <c r="D51" s="872"/>
      <c r="E51" s="872"/>
      <c r="F51" s="872"/>
      <c r="G51" s="872"/>
      <c r="H51" s="872"/>
      <c r="I51" s="871">
        <v>1</v>
      </c>
      <c r="J51" s="564"/>
      <c r="K51" s="564"/>
      <c r="L51" s="564"/>
      <c r="M51" s="564"/>
      <c r="N51" s="564"/>
      <c r="O51" s="561"/>
      <c r="P51" s="877"/>
      <c r="Q51" s="876"/>
      <c r="R51" s="402"/>
      <c r="S51" s="314"/>
      <c r="T51" s="1957"/>
      <c r="U51" s="1957"/>
      <c r="V51" s="1957"/>
      <c r="W51" s="1957"/>
    </row>
    <row r="52" spans="1:23" s="865" customFormat="1" ht="25.5" customHeight="1" thickBot="1">
      <c r="A52" s="406" t="s">
        <v>468</v>
      </c>
      <c r="B52" s="868"/>
      <c r="C52" s="868"/>
      <c r="D52" s="872"/>
      <c r="E52" s="872"/>
      <c r="F52" s="872"/>
      <c r="G52" s="872"/>
      <c r="H52" s="872"/>
      <c r="I52" s="872"/>
      <c r="J52" s="872"/>
      <c r="K52" s="872"/>
      <c r="L52" s="872"/>
      <c r="M52" s="872"/>
      <c r="N52" s="872"/>
      <c r="O52" s="872"/>
      <c r="P52" s="883"/>
      <c r="Q52" s="883"/>
      <c r="R52" s="868"/>
      <c r="S52" s="887"/>
      <c r="T52" s="1958"/>
      <c r="U52" s="1958"/>
      <c r="V52" s="1958"/>
      <c r="W52" s="1958"/>
    </row>
    <row r="53" spans="1:23" ht="15" customHeight="1" thickBot="1">
      <c r="G53" s="26"/>
      <c r="H53" s="26"/>
      <c r="I53" s="1924" t="s">
        <v>898</v>
      </c>
      <c r="J53" s="1924"/>
      <c r="K53" s="1924"/>
      <c r="L53" s="1924"/>
      <c r="M53" s="1924"/>
      <c r="N53" s="1924"/>
      <c r="O53" s="1924"/>
      <c r="P53" s="350">
        <v>290000</v>
      </c>
      <c r="Q53" s="351"/>
      <c r="R53" s="370"/>
      <c r="S53" s="261"/>
    </row>
    <row r="54" spans="1:23" ht="15" customHeight="1" thickBot="1">
      <c r="G54" s="26"/>
      <c r="H54" s="26"/>
      <c r="I54" s="1894" t="s">
        <v>2323</v>
      </c>
      <c r="J54" s="1895"/>
      <c r="K54" s="1895"/>
      <c r="L54" s="1895"/>
      <c r="M54" s="1895"/>
      <c r="N54" s="1895"/>
      <c r="O54" s="1896"/>
      <c r="P54" s="352">
        <v>9480087</v>
      </c>
      <c r="Q54" s="353"/>
      <c r="R54" s="371"/>
      <c r="S54" s="262"/>
    </row>
    <row r="55" spans="1:23" ht="28.35" customHeight="1" thickBot="1">
      <c r="G55" s="26"/>
      <c r="H55" s="26"/>
      <c r="I55" s="1894" t="s">
        <v>2324</v>
      </c>
      <c r="J55" s="1895"/>
      <c r="K55" s="1895"/>
      <c r="L55" s="1895"/>
      <c r="M55" s="1895"/>
      <c r="N55" s="1895"/>
      <c r="O55" s="1896"/>
      <c r="P55" s="352">
        <f>P53+P54</f>
        <v>9770087</v>
      </c>
      <c r="Q55" s="353">
        <f>Q27+Q43+Q46+Q48</f>
        <v>0</v>
      </c>
      <c r="R55" s="371"/>
      <c r="S55" s="263"/>
    </row>
    <row r="56" spans="1:23" ht="14.65" customHeight="1">
      <c r="G56" s="26"/>
      <c r="H56" s="26"/>
      <c r="I56" s="1923" t="s">
        <v>3156</v>
      </c>
      <c r="J56" s="1923"/>
      <c r="K56" s="1923"/>
      <c r="L56" s="1923"/>
      <c r="M56" s="1923"/>
      <c r="N56" s="1923"/>
      <c r="O56" s="1923"/>
      <c r="P56" s="1923"/>
      <c r="Q56" s="346"/>
      <c r="R56" s="372"/>
      <c r="S56" s="347"/>
    </row>
    <row r="57" spans="1:23" ht="14.65" customHeight="1">
      <c r="G57" s="26"/>
      <c r="H57" s="26"/>
      <c r="I57" s="1917" t="s">
        <v>3145</v>
      </c>
      <c r="J57" s="1917"/>
      <c r="K57" s="1917"/>
      <c r="L57" s="1917"/>
      <c r="M57" s="1917"/>
      <c r="N57" s="1917"/>
      <c r="O57" s="1918"/>
      <c r="P57" s="1921" t="s">
        <v>3157</v>
      </c>
      <c r="Q57" s="1906" t="s">
        <v>3275</v>
      </c>
      <c r="R57" s="1909" t="s">
        <v>3255</v>
      </c>
      <c r="S57" s="1906" t="s">
        <v>3160</v>
      </c>
    </row>
    <row r="58" spans="1:23">
      <c r="G58" s="26"/>
      <c r="H58" s="26"/>
      <c r="I58" s="1919"/>
      <c r="J58" s="1919"/>
      <c r="K58" s="1919"/>
      <c r="L58" s="1919"/>
      <c r="M58" s="1919"/>
      <c r="N58" s="1919"/>
      <c r="O58" s="1920"/>
      <c r="P58" s="1922"/>
      <c r="Q58" s="1907"/>
      <c r="R58" s="1910"/>
      <c r="S58" s="1907"/>
    </row>
    <row r="59" spans="1:23" ht="14.65" customHeight="1">
      <c r="G59" s="1915" t="s">
        <v>3146</v>
      </c>
      <c r="H59" s="1915"/>
      <c r="I59" s="1915"/>
      <c r="J59" s="1916"/>
      <c r="K59" s="1912" t="s">
        <v>3147</v>
      </c>
      <c r="L59" s="1913"/>
      <c r="M59" s="1913"/>
      <c r="N59" s="1913"/>
      <c r="O59" s="1914"/>
      <c r="P59" s="354">
        <f>P54</f>
        <v>9480087</v>
      </c>
      <c r="Q59" s="1907"/>
      <c r="R59" s="1910"/>
      <c r="S59" s="1907"/>
    </row>
    <row r="60" spans="1:23" ht="14.65" customHeight="1">
      <c r="G60" s="1915" t="s">
        <v>3148</v>
      </c>
      <c r="H60" s="1915"/>
      <c r="I60" s="1915"/>
      <c r="J60" s="1916"/>
      <c r="K60" s="1912" t="s">
        <v>3149</v>
      </c>
      <c r="L60" s="1913"/>
      <c r="M60" s="1913"/>
      <c r="N60" s="1913"/>
      <c r="O60" s="1914"/>
      <c r="P60" s="354">
        <v>0</v>
      </c>
      <c r="Q60" s="1907"/>
      <c r="R60" s="1910"/>
      <c r="S60" s="1907"/>
    </row>
    <row r="61" spans="1:23" ht="14.65" customHeight="1">
      <c r="G61" s="1915" t="s">
        <v>3150</v>
      </c>
      <c r="H61" s="1915"/>
      <c r="I61" s="1915"/>
      <c r="J61" s="1916"/>
      <c r="K61" s="1912" t="s">
        <v>3151</v>
      </c>
      <c r="L61" s="1913"/>
      <c r="M61" s="1913"/>
      <c r="N61" s="1913"/>
      <c r="O61" s="1914"/>
      <c r="P61" s="354">
        <v>290000</v>
      </c>
      <c r="Q61" s="1907"/>
      <c r="R61" s="1910"/>
      <c r="S61" s="1907"/>
    </row>
    <row r="62" spans="1:23" ht="14.65" customHeight="1">
      <c r="G62" s="1915" t="s">
        <v>3152</v>
      </c>
      <c r="H62" s="1915"/>
      <c r="I62" s="1915"/>
      <c r="J62" s="1916"/>
      <c r="K62" s="1912" t="s">
        <v>3153</v>
      </c>
      <c r="L62" s="1913"/>
      <c r="M62" s="1913"/>
      <c r="N62" s="1913"/>
      <c r="O62" s="1914"/>
      <c r="P62" s="354">
        <v>0</v>
      </c>
      <c r="Q62" s="1907"/>
      <c r="R62" s="1910"/>
      <c r="S62" s="1907"/>
    </row>
    <row r="63" spans="1:23" ht="33.4" customHeight="1">
      <c r="G63" s="13"/>
      <c r="H63" s="1915" t="s">
        <v>3154</v>
      </c>
      <c r="I63" s="1915"/>
      <c r="J63" s="1916"/>
      <c r="K63" s="1912" t="s">
        <v>3155</v>
      </c>
      <c r="L63" s="1913"/>
      <c r="M63" s="1913"/>
      <c r="N63" s="1913"/>
      <c r="O63" s="1914"/>
      <c r="P63" s="354">
        <v>0</v>
      </c>
      <c r="Q63" s="1908"/>
      <c r="R63" s="1911"/>
      <c r="S63" s="1908"/>
    </row>
    <row r="64" spans="1:23" ht="17.25">
      <c r="G64" s="13"/>
      <c r="H64" s="13"/>
      <c r="I64" s="12"/>
      <c r="J64" s="264"/>
      <c r="K64" s="264"/>
      <c r="L64" s="264"/>
      <c r="M64" s="264"/>
      <c r="N64" s="264"/>
      <c r="O64" s="264"/>
      <c r="P64" s="348">
        <f>SUM(P59:P63)</f>
        <v>9770087</v>
      </c>
      <c r="Q64" s="348"/>
      <c r="R64" s="373">
        <v>0</v>
      </c>
      <c r="S64" s="349">
        <f>P64+Q64+R64</f>
        <v>9770087</v>
      </c>
    </row>
  </sheetData>
  <mergeCells count="37">
    <mergeCell ref="A1:A3"/>
    <mergeCell ref="B1:W1"/>
    <mergeCell ref="B2:W2"/>
    <mergeCell ref="B3:W3"/>
    <mergeCell ref="U11:V11"/>
    <mergeCell ref="T10:W10"/>
    <mergeCell ref="R57:R63"/>
    <mergeCell ref="S57:S63"/>
    <mergeCell ref="K63:O63"/>
    <mergeCell ref="A10:A11"/>
    <mergeCell ref="B10:B11"/>
    <mergeCell ref="C10:C11"/>
    <mergeCell ref="D10:F10"/>
    <mergeCell ref="G10:I10"/>
    <mergeCell ref="J10:L10"/>
    <mergeCell ref="M10:O10"/>
    <mergeCell ref="I53:O53"/>
    <mergeCell ref="I54:O54"/>
    <mergeCell ref="I55:O55"/>
    <mergeCell ref="I56:P56"/>
    <mergeCell ref="I57:O58"/>
    <mergeCell ref="P57:P58"/>
    <mergeCell ref="T12:T52"/>
    <mergeCell ref="W12:W52"/>
    <mergeCell ref="P10:S10"/>
    <mergeCell ref="U12:U52"/>
    <mergeCell ref="V12:V52"/>
    <mergeCell ref="Q57:Q63"/>
    <mergeCell ref="G59:J59"/>
    <mergeCell ref="K59:O59"/>
    <mergeCell ref="G60:J60"/>
    <mergeCell ref="K60:O60"/>
    <mergeCell ref="G61:J61"/>
    <mergeCell ref="K61:O61"/>
    <mergeCell ref="G62:J62"/>
    <mergeCell ref="K62:O62"/>
    <mergeCell ref="H63:J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topLeftCell="K21" workbookViewId="0">
      <selection activeCell="S21" sqref="S1:S1048576"/>
    </sheetView>
  </sheetViews>
  <sheetFormatPr baseColWidth="10" defaultColWidth="11.140625" defaultRowHeight="15"/>
  <cols>
    <col min="1" max="1" width="44.42578125" customWidth="1"/>
    <col min="2" max="2" width="31.85546875" customWidth="1"/>
    <col min="3" max="3" width="16.5703125" customWidth="1"/>
    <col min="4" max="7" width="4.140625" bestFit="1" customWidth="1"/>
    <col min="8" max="8" width="4.5703125" bestFit="1" customWidth="1"/>
    <col min="9" max="10" width="4.140625" bestFit="1" customWidth="1"/>
    <col min="11" max="11" width="4.42578125" bestFit="1" customWidth="1"/>
    <col min="12" max="13" width="4.140625" bestFit="1" customWidth="1"/>
    <col min="14" max="14" width="4.28515625" bestFit="1" customWidth="1"/>
    <col min="15" max="15" width="4.140625" bestFit="1" customWidth="1"/>
    <col min="16" max="16" width="13" customWidth="1"/>
    <col min="17" max="17" width="10.140625" customWidth="1"/>
    <col min="18" max="18" width="11.7109375" customWidth="1"/>
    <col min="19" max="19" width="12.42578125" customWidth="1"/>
    <col min="20" max="20" width="15.42578125" customWidth="1"/>
    <col min="21" max="21" width="7.85546875" customWidth="1"/>
    <col min="22" max="22" width="9" customWidth="1"/>
    <col min="23" max="23" width="16" customWidth="1"/>
  </cols>
  <sheetData>
    <row r="1" spans="1:23" ht="32.25" customHeight="1" thickBot="1">
      <c r="A1" s="1936" t="e" vm="1">
        <v>#VALUE!</v>
      </c>
      <c r="B1" s="1925" t="s">
        <v>3288</v>
      </c>
      <c r="C1" s="1926"/>
      <c r="D1" s="1926"/>
      <c r="E1" s="1926"/>
      <c r="F1" s="1926"/>
      <c r="G1" s="1926"/>
      <c r="H1" s="1926"/>
      <c r="I1" s="1926"/>
      <c r="J1" s="1926"/>
      <c r="K1" s="1926"/>
      <c r="L1" s="1926"/>
      <c r="M1" s="1926"/>
      <c r="N1" s="1926"/>
      <c r="O1" s="1926"/>
      <c r="P1" s="1926"/>
      <c r="Q1" s="1926"/>
      <c r="R1" s="1926"/>
      <c r="S1" s="1926"/>
      <c r="T1" s="1926"/>
      <c r="U1" s="1927"/>
      <c r="V1" s="1927"/>
      <c r="W1" s="1928"/>
    </row>
    <row r="2" spans="1:23" ht="27" thickBot="1">
      <c r="A2" s="1937"/>
      <c r="B2" s="1925" t="s">
        <v>3253</v>
      </c>
      <c r="C2" s="1926"/>
      <c r="D2" s="1926"/>
      <c r="E2" s="1926"/>
      <c r="F2" s="1926"/>
      <c r="G2" s="1926"/>
      <c r="H2" s="1926"/>
      <c r="I2" s="1926"/>
      <c r="J2" s="1926"/>
      <c r="K2" s="1926"/>
      <c r="L2" s="1926"/>
      <c r="M2" s="1926"/>
      <c r="N2" s="1926"/>
      <c r="O2" s="1926"/>
      <c r="P2" s="1926"/>
      <c r="Q2" s="1926"/>
      <c r="R2" s="1926"/>
      <c r="S2" s="1926"/>
      <c r="T2" s="1926"/>
      <c r="U2" s="1927"/>
      <c r="V2" s="1927"/>
      <c r="W2" s="1928"/>
    </row>
    <row r="3" spans="1:23" ht="19.7" customHeight="1" thickBot="1">
      <c r="A3" s="1938"/>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856" customFormat="1" ht="18.95" customHeight="1">
      <c r="A4" s="1954" t="s">
        <v>3289</v>
      </c>
      <c r="B4" s="1954"/>
      <c r="C4" s="1954"/>
      <c r="D4" s="854"/>
      <c r="E4" s="854"/>
      <c r="F4" s="854"/>
      <c r="G4" s="854"/>
      <c r="H4" s="854"/>
      <c r="I4" s="854"/>
      <c r="J4" s="854"/>
      <c r="K4" s="854"/>
      <c r="L4" s="854"/>
      <c r="M4" s="854"/>
      <c r="N4" s="854"/>
      <c r="O4" s="854"/>
      <c r="P4" s="854"/>
    </row>
    <row r="5" spans="1:23" s="856" customFormat="1" ht="18.95" customHeight="1">
      <c r="A5" s="710" t="s">
        <v>118</v>
      </c>
      <c r="B5" s="854"/>
      <c r="C5" s="854"/>
      <c r="D5" s="854"/>
      <c r="E5" s="854"/>
      <c r="F5" s="854"/>
      <c r="G5" s="854"/>
      <c r="H5" s="854"/>
      <c r="I5" s="854"/>
      <c r="J5" s="854"/>
      <c r="K5" s="854"/>
      <c r="L5" s="854"/>
      <c r="M5" s="854"/>
      <c r="N5" s="854"/>
      <c r="O5" s="854"/>
      <c r="P5" s="854"/>
    </row>
    <row r="6" spans="1:23" s="856" customFormat="1" ht="13.5">
      <c r="A6" s="705" t="s">
        <v>3290</v>
      </c>
      <c r="B6" s="705"/>
      <c r="C6" s="705"/>
      <c r="D6" s="705"/>
      <c r="E6" s="705"/>
      <c r="F6" s="705"/>
      <c r="G6" s="705"/>
      <c r="H6" s="705"/>
      <c r="I6" s="705"/>
      <c r="J6" s="705"/>
      <c r="K6" s="705"/>
      <c r="L6" s="705"/>
      <c r="M6" s="705"/>
      <c r="N6" s="705"/>
      <c r="O6" s="705"/>
      <c r="P6" s="705"/>
      <c r="Q6" s="705"/>
      <c r="R6" s="705"/>
      <c r="S6" s="705"/>
    </row>
    <row r="7" spans="1:23" s="856" customFormat="1" ht="13.5">
      <c r="A7" s="705" t="s">
        <v>3291</v>
      </c>
      <c r="B7" s="705"/>
      <c r="C7" s="705"/>
      <c r="D7" s="705"/>
      <c r="E7" s="705"/>
      <c r="F7" s="705"/>
      <c r="G7" s="705"/>
      <c r="H7" s="705"/>
      <c r="I7" s="705"/>
      <c r="J7" s="705"/>
      <c r="K7" s="705"/>
      <c r="L7" s="705"/>
      <c r="M7" s="705"/>
      <c r="N7" s="705"/>
      <c r="O7" s="705"/>
      <c r="P7" s="705"/>
      <c r="Q7" s="705"/>
      <c r="R7" s="705"/>
      <c r="S7" s="705"/>
    </row>
    <row r="8" spans="1:23" s="856" customFormat="1" ht="16.350000000000001" customHeight="1">
      <c r="A8" s="710" t="s">
        <v>469</v>
      </c>
      <c r="B8" s="704"/>
      <c r="C8" s="704"/>
      <c r="D8" s="704"/>
      <c r="E8" s="704"/>
      <c r="F8" s="704"/>
      <c r="G8" s="704"/>
      <c r="H8" s="704"/>
      <c r="I8" s="704"/>
      <c r="J8" s="704"/>
      <c r="K8" s="704"/>
      <c r="L8" s="704"/>
      <c r="M8" s="704"/>
      <c r="N8" s="704"/>
      <c r="O8" s="704"/>
      <c r="P8" s="704"/>
    </row>
    <row r="9" spans="1:23" s="856" customFormat="1" ht="13.5">
      <c r="A9" s="705" t="s">
        <v>3262</v>
      </c>
      <c r="B9" s="706"/>
      <c r="C9" s="706"/>
      <c r="D9" s="706"/>
      <c r="E9" s="706"/>
      <c r="F9" s="707"/>
      <c r="G9" s="706"/>
      <c r="H9" s="704"/>
      <c r="I9" s="704"/>
      <c r="J9" s="704"/>
      <c r="K9" s="704"/>
      <c r="L9" s="704"/>
      <c r="M9" s="704"/>
      <c r="N9" s="704"/>
      <c r="O9" s="704"/>
      <c r="P9" s="704"/>
    </row>
    <row r="10" spans="1:23" ht="22.5" customHeight="1">
      <c r="A10" s="1930" t="s">
        <v>2210</v>
      </c>
      <c r="B10" s="1930" t="s">
        <v>3178</v>
      </c>
      <c r="C10" s="1930" t="s">
        <v>121</v>
      </c>
      <c r="D10" s="1929" t="s">
        <v>0</v>
      </c>
      <c r="E10" s="1929"/>
      <c r="F10" s="1929"/>
      <c r="G10" s="1929" t="s">
        <v>1</v>
      </c>
      <c r="H10" s="1929"/>
      <c r="I10" s="1929"/>
      <c r="J10" s="1929" t="s">
        <v>2</v>
      </c>
      <c r="K10" s="1929"/>
      <c r="L10" s="1929"/>
      <c r="M10" s="1929" t="s">
        <v>3</v>
      </c>
      <c r="N10" s="1929"/>
      <c r="O10" s="1929"/>
      <c r="P10" s="1930" t="s">
        <v>21</v>
      </c>
      <c r="Q10" s="1930"/>
      <c r="R10" s="1930"/>
      <c r="S10" s="1930"/>
      <c r="T10" s="1930" t="s">
        <v>3177</v>
      </c>
      <c r="U10" s="1930"/>
      <c r="V10" s="1930"/>
      <c r="W10" s="1930"/>
    </row>
    <row r="11" spans="1:23" ht="26.25" thickBot="1">
      <c r="A11" s="1930"/>
      <c r="B11" s="1930"/>
      <c r="C11" s="1930"/>
      <c r="D11" s="543" t="s">
        <v>4</v>
      </c>
      <c r="E11" s="543" t="s">
        <v>5</v>
      </c>
      <c r="F11" s="543" t="s">
        <v>6</v>
      </c>
      <c r="G11" s="543" t="s">
        <v>7</v>
      </c>
      <c r="H11" s="543" t="s">
        <v>8</v>
      </c>
      <c r="I11" s="543" t="s">
        <v>9</v>
      </c>
      <c r="J11" s="543" t="s">
        <v>10</v>
      </c>
      <c r="K11" s="543" t="s">
        <v>11</v>
      </c>
      <c r="L11" s="543" t="s">
        <v>12</v>
      </c>
      <c r="M11" s="543" t="s">
        <v>13</v>
      </c>
      <c r="N11" s="543" t="s">
        <v>14</v>
      </c>
      <c r="O11" s="543" t="s">
        <v>15</v>
      </c>
      <c r="P11" s="892" t="s">
        <v>22</v>
      </c>
      <c r="Q11" s="892" t="s">
        <v>3063</v>
      </c>
      <c r="R11" s="892" t="s">
        <v>23</v>
      </c>
      <c r="S11" s="544" t="s">
        <v>16</v>
      </c>
      <c r="T11" s="587" t="s">
        <v>3161</v>
      </c>
      <c r="U11" s="1931" t="s">
        <v>3375</v>
      </c>
      <c r="V11" s="1932"/>
      <c r="W11" s="587" t="s">
        <v>3176</v>
      </c>
    </row>
    <row r="12" spans="1:23" ht="63" customHeight="1">
      <c r="A12" s="630" t="s">
        <v>2339</v>
      </c>
      <c r="B12" s="630" t="s">
        <v>2340</v>
      </c>
      <c r="C12" s="907">
        <v>13294</v>
      </c>
      <c r="D12" s="658">
        <v>1000</v>
      </c>
      <c r="E12" s="658">
        <v>1000</v>
      </c>
      <c r="F12" s="658">
        <v>1000</v>
      </c>
      <c r="G12" s="658">
        <v>1000</v>
      </c>
      <c r="H12" s="658">
        <v>1000</v>
      </c>
      <c r="I12" s="658">
        <v>1000</v>
      </c>
      <c r="J12" s="658">
        <v>1000</v>
      </c>
      <c r="K12" s="658">
        <v>1000</v>
      </c>
      <c r="L12" s="658">
        <v>1000</v>
      </c>
      <c r="M12" s="658">
        <v>1000</v>
      </c>
      <c r="N12" s="658">
        <v>1000</v>
      </c>
      <c r="O12" s="658">
        <v>1000</v>
      </c>
      <c r="P12" s="691">
        <v>1300000</v>
      </c>
      <c r="Q12" s="630"/>
      <c r="R12" s="630"/>
      <c r="S12" s="631" t="s">
        <v>470</v>
      </c>
      <c r="T12" s="1903" t="s">
        <v>3292</v>
      </c>
      <c r="U12" s="1903" t="s">
        <v>3392</v>
      </c>
      <c r="V12" s="1903" t="s">
        <v>3389</v>
      </c>
      <c r="W12" s="1903" t="s">
        <v>3293</v>
      </c>
    </row>
    <row r="13" spans="1:23" ht="28.5">
      <c r="A13" s="633" t="s">
        <v>471</v>
      </c>
      <c r="B13" s="633" t="s">
        <v>472</v>
      </c>
      <c r="C13" s="649" t="s">
        <v>473</v>
      </c>
      <c r="D13" s="763">
        <v>200</v>
      </c>
      <c r="E13" s="763">
        <v>200</v>
      </c>
      <c r="F13" s="763">
        <v>200</v>
      </c>
      <c r="G13" s="763">
        <v>200</v>
      </c>
      <c r="H13" s="763">
        <v>200</v>
      </c>
      <c r="I13" s="763">
        <v>200</v>
      </c>
      <c r="J13" s="763">
        <v>200</v>
      </c>
      <c r="K13" s="763">
        <v>200</v>
      </c>
      <c r="L13" s="763">
        <v>200</v>
      </c>
      <c r="M13" s="763">
        <v>200</v>
      </c>
      <c r="N13" s="763">
        <v>200</v>
      </c>
      <c r="O13" s="763">
        <v>200</v>
      </c>
      <c r="P13" s="812">
        <f>[2]Presupuesto!E18</f>
        <v>146141</v>
      </c>
      <c r="Q13" s="748" t="s">
        <v>474</v>
      </c>
      <c r="R13" s="738"/>
      <c r="S13" s="641"/>
      <c r="T13" s="1904"/>
      <c r="U13" s="1904"/>
      <c r="V13" s="1904"/>
      <c r="W13" s="1904"/>
    </row>
    <row r="14" spans="1:23" ht="28.5">
      <c r="A14" s="633" t="s">
        <v>475</v>
      </c>
      <c r="B14" s="633" t="s">
        <v>476</v>
      </c>
      <c r="C14" s="634" t="s">
        <v>477</v>
      </c>
      <c r="D14" s="763">
        <v>130</v>
      </c>
      <c r="E14" s="763">
        <v>160</v>
      </c>
      <c r="F14" s="763">
        <v>180</v>
      </c>
      <c r="G14" s="763">
        <v>175</v>
      </c>
      <c r="H14" s="763">
        <v>140</v>
      </c>
      <c r="I14" s="763">
        <v>175</v>
      </c>
      <c r="J14" s="763">
        <v>200</v>
      </c>
      <c r="K14" s="763">
        <v>150</v>
      </c>
      <c r="L14" s="763">
        <v>150</v>
      </c>
      <c r="M14" s="763">
        <v>150</v>
      </c>
      <c r="N14" s="763">
        <v>190</v>
      </c>
      <c r="O14" s="763">
        <v>200</v>
      </c>
      <c r="P14" s="812">
        <f>[2]Presupuesto!E24</f>
        <v>485758</v>
      </c>
      <c r="Q14" s="748" t="s">
        <v>474</v>
      </c>
      <c r="R14" s="738"/>
      <c r="S14" s="756"/>
      <c r="T14" s="1904"/>
      <c r="U14" s="1904"/>
      <c r="V14" s="1904"/>
      <c r="W14" s="1904"/>
    </row>
    <row r="15" spans="1:23">
      <c r="A15" s="633" t="s">
        <v>478</v>
      </c>
      <c r="B15" s="894" t="s">
        <v>479</v>
      </c>
      <c r="C15" s="635" t="s">
        <v>480</v>
      </c>
      <c r="D15" s="763">
        <v>3</v>
      </c>
      <c r="E15" s="763">
        <v>3</v>
      </c>
      <c r="F15" s="763">
        <v>3</v>
      </c>
      <c r="G15" s="763">
        <v>3</v>
      </c>
      <c r="H15" s="763">
        <v>3</v>
      </c>
      <c r="I15" s="763">
        <v>3</v>
      </c>
      <c r="J15" s="763">
        <v>3</v>
      </c>
      <c r="K15" s="763">
        <v>3</v>
      </c>
      <c r="L15" s="763">
        <v>3</v>
      </c>
      <c r="M15" s="763">
        <v>3</v>
      </c>
      <c r="N15" s="764"/>
      <c r="O15" s="764"/>
      <c r="P15" s="812">
        <f>[2]Presupuesto!E32</f>
        <v>225400</v>
      </c>
      <c r="Q15" s="773"/>
      <c r="R15" s="740"/>
      <c r="S15" s="757"/>
      <c r="T15" s="1904"/>
      <c r="U15" s="1904"/>
      <c r="V15" s="1904"/>
      <c r="W15" s="1904"/>
    </row>
    <row r="16" spans="1:23" ht="28.5">
      <c r="A16" s="633" t="s">
        <v>481</v>
      </c>
      <c r="B16" s="894" t="s">
        <v>482</v>
      </c>
      <c r="C16" s="634" t="s">
        <v>483</v>
      </c>
      <c r="D16" s="763">
        <v>2</v>
      </c>
      <c r="E16" s="764"/>
      <c r="F16" s="764"/>
      <c r="G16" s="764"/>
      <c r="H16" s="764"/>
      <c r="I16" s="764"/>
      <c r="J16" s="764"/>
      <c r="K16" s="764"/>
      <c r="L16" s="764"/>
      <c r="M16" s="764"/>
      <c r="N16" s="764"/>
      <c r="O16" s="764"/>
      <c r="P16" s="812">
        <f>[2]Presupuesto!E39</f>
        <v>144000</v>
      </c>
      <c r="Q16" s="895"/>
      <c r="R16" s="740"/>
      <c r="S16" s="757"/>
      <c r="T16" s="1904"/>
      <c r="U16" s="1904"/>
      <c r="V16" s="1904"/>
      <c r="W16" s="1904"/>
    </row>
    <row r="17" spans="1:23" ht="28.5">
      <c r="A17" s="633" t="s">
        <v>484</v>
      </c>
      <c r="B17" s="894" t="s">
        <v>485</v>
      </c>
      <c r="C17" s="634" t="s">
        <v>486</v>
      </c>
      <c r="D17" s="763">
        <v>1000</v>
      </c>
      <c r="E17" s="763">
        <v>1000</v>
      </c>
      <c r="F17" s="763">
        <v>1000</v>
      </c>
      <c r="G17" s="763">
        <v>1000</v>
      </c>
      <c r="H17" s="763">
        <v>1000</v>
      </c>
      <c r="I17" s="763">
        <v>1000</v>
      </c>
      <c r="J17" s="763">
        <v>1000</v>
      </c>
      <c r="K17" s="763">
        <v>1000</v>
      </c>
      <c r="L17" s="763">
        <v>1000</v>
      </c>
      <c r="M17" s="763">
        <v>1000</v>
      </c>
      <c r="N17" s="763">
        <v>1000</v>
      </c>
      <c r="O17" s="763">
        <v>1000</v>
      </c>
      <c r="P17" s="812"/>
      <c r="Q17" s="895"/>
      <c r="R17" s="740"/>
      <c r="S17" s="757"/>
      <c r="T17" s="1904"/>
      <c r="U17" s="1904"/>
      <c r="V17" s="1904"/>
      <c r="W17" s="1904"/>
    </row>
    <row r="18" spans="1:23" ht="27">
      <c r="A18" s="632" t="s">
        <v>487</v>
      </c>
      <c r="B18" s="896" t="s">
        <v>488</v>
      </c>
      <c r="C18" s="637" t="s">
        <v>489</v>
      </c>
      <c r="D18" s="564"/>
      <c r="E18" s="564"/>
      <c r="F18" s="564"/>
      <c r="G18" s="564"/>
      <c r="H18" s="564"/>
      <c r="I18" s="564"/>
      <c r="J18" s="564"/>
      <c r="K18" s="564"/>
      <c r="L18" s="564"/>
      <c r="M18" s="564"/>
      <c r="N18" s="564"/>
      <c r="O18" s="564"/>
      <c r="P18" s="897"/>
      <c r="Q18" s="895"/>
      <c r="R18" s="740"/>
      <c r="S18" s="757" t="s">
        <v>490</v>
      </c>
      <c r="T18" s="1904"/>
      <c r="U18" s="1904"/>
      <c r="V18" s="1904"/>
      <c r="W18" s="1904"/>
    </row>
    <row r="19" spans="1:23" ht="28.5">
      <c r="A19" s="644" t="s">
        <v>491</v>
      </c>
      <c r="B19" s="894" t="s">
        <v>492</v>
      </c>
      <c r="C19" s="634" t="s">
        <v>489</v>
      </c>
      <c r="D19" s="571"/>
      <c r="E19" s="571"/>
      <c r="F19" s="763">
        <v>35</v>
      </c>
      <c r="G19" s="763">
        <v>40</v>
      </c>
      <c r="H19" s="763">
        <v>40</v>
      </c>
      <c r="I19" s="763">
        <v>35</v>
      </c>
      <c r="J19" s="564"/>
      <c r="K19" s="564"/>
      <c r="L19" s="564"/>
      <c r="M19" s="564"/>
      <c r="N19" s="564"/>
      <c r="O19" s="564"/>
      <c r="P19" s="812">
        <f>[2]Presupuesto!E48</f>
        <v>701700</v>
      </c>
      <c r="Q19" s="895"/>
      <c r="R19" s="740"/>
      <c r="S19" s="757"/>
      <c r="T19" s="1904"/>
      <c r="U19" s="1904"/>
      <c r="V19" s="1904"/>
      <c r="W19" s="1904"/>
    </row>
    <row r="20" spans="1:23" ht="27">
      <c r="A20" s="637" t="s">
        <v>493</v>
      </c>
      <c r="B20" s="637" t="s">
        <v>494</v>
      </c>
      <c r="C20" s="896" t="s">
        <v>495</v>
      </c>
      <c r="D20" s="571"/>
      <c r="E20" s="571"/>
      <c r="F20" s="571"/>
      <c r="G20" s="571"/>
      <c r="H20" s="571"/>
      <c r="I20" s="571"/>
      <c r="J20" s="571"/>
      <c r="K20" s="571"/>
      <c r="L20" s="571"/>
      <c r="M20" s="571"/>
      <c r="N20" s="571"/>
      <c r="O20" s="571"/>
      <c r="P20" s="898"/>
      <c r="Q20" s="895"/>
      <c r="R20" s="740"/>
      <c r="S20" s="757" t="s">
        <v>490</v>
      </c>
      <c r="T20" s="1904"/>
      <c r="U20" s="1904"/>
      <c r="V20" s="1904"/>
      <c r="W20" s="1904"/>
    </row>
    <row r="21" spans="1:23" ht="71.25">
      <c r="A21" s="637" t="s">
        <v>496</v>
      </c>
      <c r="B21" s="634" t="s">
        <v>313</v>
      </c>
      <c r="C21" s="894" t="s">
        <v>497</v>
      </c>
      <c r="D21" s="571"/>
      <c r="E21" s="571"/>
      <c r="F21" s="571"/>
      <c r="G21" s="763">
        <v>16</v>
      </c>
      <c r="H21" s="571"/>
      <c r="I21" s="763">
        <v>16</v>
      </c>
      <c r="J21" s="571"/>
      <c r="K21" s="571"/>
      <c r="L21" s="571"/>
      <c r="M21" s="571"/>
      <c r="N21" s="571"/>
      <c r="O21" s="571"/>
      <c r="P21" s="812">
        <v>14440072.5</v>
      </c>
      <c r="Q21" s="895"/>
      <c r="R21" s="740"/>
      <c r="S21" s="757"/>
      <c r="T21" s="1904"/>
      <c r="U21" s="1904"/>
      <c r="V21" s="1904"/>
      <c r="W21" s="1904"/>
    </row>
    <row r="22" spans="1:23" ht="28.5">
      <c r="A22" s="634" t="s">
        <v>498</v>
      </c>
      <c r="B22" s="634" t="s">
        <v>499</v>
      </c>
      <c r="C22" s="634" t="s">
        <v>500</v>
      </c>
      <c r="D22" s="571"/>
      <c r="E22" s="571"/>
      <c r="F22" s="571"/>
      <c r="G22" s="763">
        <v>18</v>
      </c>
      <c r="H22" s="571"/>
      <c r="I22" s="571"/>
      <c r="J22" s="571"/>
      <c r="K22" s="571"/>
      <c r="L22" s="571"/>
      <c r="M22" s="571"/>
      <c r="N22" s="571"/>
      <c r="O22" s="571"/>
      <c r="P22" s="898"/>
      <c r="Q22" s="895"/>
      <c r="R22" s="740"/>
      <c r="S22" s="757"/>
      <c r="T22" s="1904"/>
      <c r="U22" s="1904"/>
      <c r="V22" s="1904"/>
      <c r="W22" s="1904"/>
    </row>
    <row r="23" spans="1:23" ht="36" customHeight="1">
      <c r="A23" s="637" t="s">
        <v>501</v>
      </c>
      <c r="B23" s="634" t="s">
        <v>502</v>
      </c>
      <c r="C23" s="634" t="s">
        <v>503</v>
      </c>
      <c r="D23" s="571"/>
      <c r="E23" s="571"/>
      <c r="F23" s="571"/>
      <c r="G23" s="571"/>
      <c r="H23" s="571"/>
      <c r="I23" s="763">
        <v>1</v>
      </c>
      <c r="J23" s="571"/>
      <c r="K23" s="571"/>
      <c r="L23" s="571"/>
      <c r="M23" s="571"/>
      <c r="N23" s="571"/>
      <c r="O23" s="571"/>
      <c r="P23" s="898">
        <v>3000000</v>
      </c>
      <c r="Q23" s="895"/>
      <c r="R23" s="740"/>
      <c r="S23" s="757" t="s">
        <v>504</v>
      </c>
      <c r="T23" s="1904"/>
      <c r="U23" s="1904"/>
      <c r="V23" s="1904"/>
      <c r="W23" s="1904"/>
    </row>
    <row r="24" spans="1:23" ht="41.25" customHeight="1">
      <c r="A24" s="637" t="s">
        <v>505</v>
      </c>
      <c r="B24" s="637" t="s">
        <v>506</v>
      </c>
      <c r="C24" s="634"/>
      <c r="D24" s="661"/>
      <c r="E24" s="661"/>
      <c r="F24" s="661"/>
      <c r="G24" s="661"/>
      <c r="H24" s="661"/>
      <c r="I24" s="661"/>
      <c r="J24" s="661"/>
      <c r="K24" s="661"/>
      <c r="L24" s="661"/>
      <c r="M24" s="661"/>
      <c r="N24" s="661"/>
      <c r="O24" s="661"/>
      <c r="P24" s="661">
        <v>1075000</v>
      </c>
      <c r="Q24" s="634"/>
      <c r="R24" s="634"/>
      <c r="S24" s="652" t="s">
        <v>507</v>
      </c>
      <c r="T24" s="1904"/>
      <c r="U24" s="1904"/>
      <c r="V24" s="1904"/>
      <c r="W24" s="1904"/>
    </row>
    <row r="25" spans="1:23" ht="99.75">
      <c r="A25" s="632" t="s">
        <v>508</v>
      </c>
      <c r="B25" s="634" t="s">
        <v>509</v>
      </c>
      <c r="C25" s="894" t="s">
        <v>510</v>
      </c>
      <c r="D25" s="564"/>
      <c r="E25" s="564"/>
      <c r="F25" s="763">
        <v>10</v>
      </c>
      <c r="G25" s="571"/>
      <c r="H25" s="564"/>
      <c r="I25" s="763">
        <v>10</v>
      </c>
      <c r="J25" s="571"/>
      <c r="K25" s="564"/>
      <c r="L25" s="564"/>
      <c r="M25" s="564"/>
      <c r="N25" s="564"/>
      <c r="O25" s="564"/>
      <c r="P25" s="135"/>
      <c r="Q25" s="748"/>
      <c r="R25" s="738"/>
      <c r="S25" s="756" t="s">
        <v>511</v>
      </c>
      <c r="T25" s="1904"/>
      <c r="U25" s="1904"/>
      <c r="V25" s="1904"/>
      <c r="W25" s="1904"/>
    </row>
    <row r="26" spans="1:23" ht="42.75">
      <c r="A26" s="632" t="s">
        <v>512</v>
      </c>
      <c r="B26" s="634" t="s">
        <v>513</v>
      </c>
      <c r="C26" s="894" t="s">
        <v>514</v>
      </c>
      <c r="D26" s="564"/>
      <c r="E26" s="564"/>
      <c r="F26" s="564"/>
      <c r="G26" s="763">
        <v>16</v>
      </c>
      <c r="H26" s="564"/>
      <c r="I26" s="564"/>
      <c r="J26" s="564"/>
      <c r="K26" s="564"/>
      <c r="L26" s="564"/>
      <c r="M26" s="564"/>
      <c r="N26" s="564"/>
      <c r="O26" s="564"/>
      <c r="P26" s="812">
        <f>[2]Presupuesto!E65</f>
        <v>13800</v>
      </c>
      <c r="Q26" s="748"/>
      <c r="R26" s="738"/>
      <c r="S26" s="756"/>
      <c r="T26" s="1904"/>
      <c r="U26" s="1904"/>
      <c r="V26" s="1904"/>
      <c r="W26" s="1904"/>
    </row>
    <row r="27" spans="1:23" ht="28.5">
      <c r="A27" s="899" t="s">
        <v>515</v>
      </c>
      <c r="B27" s="894" t="s">
        <v>249</v>
      </c>
      <c r="C27" s="894" t="s">
        <v>516</v>
      </c>
      <c r="D27" s="564"/>
      <c r="E27" s="564"/>
      <c r="F27" s="763">
        <v>1</v>
      </c>
      <c r="G27" s="564"/>
      <c r="H27" s="564"/>
      <c r="I27" s="564"/>
      <c r="J27" s="564"/>
      <c r="K27" s="564"/>
      <c r="L27" s="564"/>
      <c r="M27" s="564"/>
      <c r="N27" s="564"/>
      <c r="O27" s="564"/>
      <c r="P27" s="900">
        <v>2500000</v>
      </c>
      <c r="Q27" s="748"/>
      <c r="R27" s="738"/>
      <c r="S27" s="756"/>
      <c r="T27" s="1904"/>
      <c r="U27" s="1904"/>
      <c r="V27" s="1904"/>
      <c r="W27" s="1904"/>
    </row>
    <row r="28" spans="1:23" ht="29.25" thickBot="1">
      <c r="A28" s="644" t="s">
        <v>517</v>
      </c>
      <c r="B28" s="894" t="s">
        <v>303</v>
      </c>
      <c r="C28" s="894" t="s">
        <v>518</v>
      </c>
      <c r="D28" s="564"/>
      <c r="E28" s="564"/>
      <c r="F28" s="764">
        <v>1</v>
      </c>
      <c r="G28" s="564"/>
      <c r="H28" s="564"/>
      <c r="I28" s="564"/>
      <c r="J28" s="564"/>
      <c r="K28" s="564"/>
      <c r="L28" s="564"/>
      <c r="M28" s="564"/>
      <c r="N28" s="564"/>
      <c r="O28" s="564"/>
      <c r="P28" s="897">
        <v>300000</v>
      </c>
      <c r="Q28" s="748"/>
      <c r="R28" s="738"/>
      <c r="S28" s="756"/>
      <c r="T28" s="1905"/>
      <c r="U28" s="1905"/>
      <c r="V28" s="1905"/>
      <c r="W28" s="1905"/>
    </row>
    <row r="29" spans="1:23" ht="15" customHeight="1" thickBot="1">
      <c r="G29" s="26"/>
      <c r="H29" s="26"/>
      <c r="I29" s="1924" t="s">
        <v>898</v>
      </c>
      <c r="J29" s="1924"/>
      <c r="K29" s="1924"/>
      <c r="L29" s="1924"/>
      <c r="M29" s="1924"/>
      <c r="N29" s="1924"/>
      <c r="O29" s="1924"/>
      <c r="P29" s="350">
        <v>1300000</v>
      </c>
      <c r="Q29" s="351"/>
      <c r="R29" s="370"/>
      <c r="S29" s="1959"/>
    </row>
    <row r="30" spans="1:23" ht="15" customHeight="1" thickBot="1">
      <c r="G30" s="26"/>
      <c r="H30" s="26"/>
      <c r="I30" s="1894" t="s">
        <v>2323</v>
      </c>
      <c r="J30" s="1895"/>
      <c r="K30" s="1895"/>
      <c r="L30" s="1895"/>
      <c r="M30" s="1895"/>
      <c r="N30" s="1895"/>
      <c r="O30" s="1896"/>
      <c r="P30" s="352">
        <v>0</v>
      </c>
      <c r="Q30" s="353"/>
      <c r="R30" s="371"/>
      <c r="S30" s="1960"/>
    </row>
    <row r="31" spans="1:23" ht="15" customHeight="1" thickBot="1">
      <c r="G31" s="26"/>
      <c r="H31" s="26"/>
      <c r="I31" s="1894" t="s">
        <v>2324</v>
      </c>
      <c r="J31" s="1895"/>
      <c r="K31" s="1895"/>
      <c r="L31" s="1895"/>
      <c r="M31" s="1895"/>
      <c r="N31" s="1895"/>
      <c r="O31" s="1896"/>
      <c r="P31" s="352">
        <f>P29+P30</f>
        <v>1300000</v>
      </c>
      <c r="Q31" s="353">
        <f>Q3+Q19+Q22+Q24</f>
        <v>0</v>
      </c>
      <c r="R31" s="371"/>
      <c r="S31" s="1961"/>
    </row>
    <row r="32" spans="1:23" ht="14.65" customHeight="1">
      <c r="G32" s="26"/>
      <c r="H32" s="26"/>
      <c r="I32" s="1923" t="s">
        <v>3156</v>
      </c>
      <c r="J32" s="1923"/>
      <c r="K32" s="1923"/>
      <c r="L32" s="1923"/>
      <c r="M32" s="1923"/>
      <c r="N32" s="1923"/>
      <c r="O32" s="1923"/>
      <c r="P32" s="1923"/>
      <c r="Q32" s="346"/>
      <c r="R32" s="372"/>
      <c r="S32" s="347"/>
    </row>
    <row r="33" spans="7:19" ht="14.65" customHeight="1">
      <c r="G33" s="26"/>
      <c r="H33" s="26"/>
      <c r="I33" s="1917" t="s">
        <v>3145</v>
      </c>
      <c r="J33" s="1917"/>
      <c r="K33" s="1917"/>
      <c r="L33" s="1917"/>
      <c r="M33" s="1917"/>
      <c r="N33" s="1917"/>
      <c r="O33" s="1918"/>
      <c r="P33" s="1921" t="s">
        <v>3157</v>
      </c>
      <c r="Q33" s="1906" t="s">
        <v>3275</v>
      </c>
      <c r="R33" s="1909" t="s">
        <v>3255</v>
      </c>
      <c r="S33" s="1906" t="s">
        <v>3160</v>
      </c>
    </row>
    <row r="34" spans="7:19" ht="11.65" customHeight="1">
      <c r="G34" s="26"/>
      <c r="H34" s="26"/>
      <c r="I34" s="1919"/>
      <c r="J34" s="1919"/>
      <c r="K34" s="1919"/>
      <c r="L34" s="1919"/>
      <c r="M34" s="1919"/>
      <c r="N34" s="1919"/>
      <c r="O34" s="1920"/>
      <c r="P34" s="1922"/>
      <c r="Q34" s="1907"/>
      <c r="R34" s="1910"/>
      <c r="S34" s="1907"/>
    </row>
    <row r="35" spans="7:19" ht="21.95" customHeight="1">
      <c r="G35" s="1915" t="s">
        <v>3146</v>
      </c>
      <c r="H35" s="1915"/>
      <c r="I35" s="1915"/>
      <c r="J35" s="1916"/>
      <c r="K35" s="1912" t="s">
        <v>3147</v>
      </c>
      <c r="L35" s="1913"/>
      <c r="M35" s="1913"/>
      <c r="N35" s="1913"/>
      <c r="O35" s="1914"/>
      <c r="P35" s="354">
        <v>0</v>
      </c>
      <c r="Q35" s="1907"/>
      <c r="R35" s="1910"/>
      <c r="S35" s="1907"/>
    </row>
    <row r="36" spans="7:19" ht="14.65" customHeight="1">
      <c r="G36" s="1915" t="s">
        <v>3148</v>
      </c>
      <c r="H36" s="1915"/>
      <c r="I36" s="1915"/>
      <c r="J36" s="1916"/>
      <c r="K36" s="1912" t="s">
        <v>3149</v>
      </c>
      <c r="L36" s="1913"/>
      <c r="M36" s="1913"/>
      <c r="N36" s="1913"/>
      <c r="O36" s="1914"/>
      <c r="P36" s="354">
        <v>1000000</v>
      </c>
      <c r="Q36" s="1907"/>
      <c r="R36" s="1910"/>
      <c r="S36" s="1907"/>
    </row>
    <row r="37" spans="7:19">
      <c r="G37" s="1915" t="s">
        <v>3150</v>
      </c>
      <c r="H37" s="1915"/>
      <c r="I37" s="1915"/>
      <c r="J37" s="1916"/>
      <c r="K37" s="1912" t="s">
        <v>3151</v>
      </c>
      <c r="L37" s="1913"/>
      <c r="M37" s="1913"/>
      <c r="N37" s="1913"/>
      <c r="O37" s="1914"/>
      <c r="P37" s="354">
        <v>300000</v>
      </c>
      <c r="Q37" s="1907"/>
      <c r="R37" s="1910"/>
      <c r="S37" s="1907"/>
    </row>
    <row r="38" spans="7:19">
      <c r="G38" s="1915" t="s">
        <v>3152</v>
      </c>
      <c r="H38" s="1915"/>
      <c r="I38" s="1915"/>
      <c r="J38" s="1916"/>
      <c r="K38" s="1912" t="s">
        <v>3153</v>
      </c>
      <c r="L38" s="1913"/>
      <c r="M38" s="1913"/>
      <c r="N38" s="1913"/>
      <c r="O38" s="1914"/>
      <c r="P38" s="354">
        <v>0</v>
      </c>
      <c r="Q38" s="1907"/>
      <c r="R38" s="1910"/>
      <c r="S38" s="1907"/>
    </row>
    <row r="39" spans="7:19" ht="15.75">
      <c r="G39" s="13"/>
      <c r="H39" s="1915" t="s">
        <v>3154</v>
      </c>
      <c r="I39" s="1915"/>
      <c r="J39" s="1916"/>
      <c r="K39" s="1912" t="s">
        <v>3155</v>
      </c>
      <c r="L39" s="1913"/>
      <c r="M39" s="1913"/>
      <c r="N39" s="1913"/>
      <c r="O39" s="1914"/>
      <c r="P39" s="354">
        <v>0</v>
      </c>
      <c r="Q39" s="1908"/>
      <c r="R39" s="1911"/>
      <c r="S39" s="1908"/>
    </row>
    <row r="40" spans="7:19" ht="17.25">
      <c r="G40" s="13"/>
      <c r="H40" s="13"/>
      <c r="I40" s="12"/>
      <c r="J40" s="264"/>
      <c r="K40" s="264"/>
      <c r="L40" s="264"/>
      <c r="M40" s="264"/>
      <c r="N40" s="264"/>
      <c r="O40" s="264"/>
      <c r="P40" s="348">
        <f>SUM(P35:P39)</f>
        <v>1300000</v>
      </c>
      <c r="Q40" s="348"/>
      <c r="R40" s="373">
        <v>0</v>
      </c>
      <c r="S40" s="349">
        <f>P40+Q40+R40</f>
        <v>1300000</v>
      </c>
    </row>
  </sheetData>
  <mergeCells count="39">
    <mergeCell ref="A4:C4"/>
    <mergeCell ref="A1:A3"/>
    <mergeCell ref="B1:W1"/>
    <mergeCell ref="B2:W2"/>
    <mergeCell ref="B3:W3"/>
    <mergeCell ref="A10:A11"/>
    <mergeCell ref="B10:B11"/>
    <mergeCell ref="C10:C11"/>
    <mergeCell ref="D10:F10"/>
    <mergeCell ref="G10:I10"/>
    <mergeCell ref="T10:W10"/>
    <mergeCell ref="I29:O29"/>
    <mergeCell ref="I30:O30"/>
    <mergeCell ref="I31:O31"/>
    <mergeCell ref="I32:P32"/>
    <mergeCell ref="W12:W28"/>
    <mergeCell ref="P10:S10"/>
    <mergeCell ref="J10:L10"/>
    <mergeCell ref="M10:O10"/>
    <mergeCell ref="U11:V11"/>
    <mergeCell ref="U12:U28"/>
    <mergeCell ref="V12:V28"/>
    <mergeCell ref="S29:S31"/>
    <mergeCell ref="G38:J38"/>
    <mergeCell ref="K38:O38"/>
    <mergeCell ref="H39:J39"/>
    <mergeCell ref="K39:O39"/>
    <mergeCell ref="T12:T28"/>
    <mergeCell ref="R33:R39"/>
    <mergeCell ref="I33:O34"/>
    <mergeCell ref="P33:P34"/>
    <mergeCell ref="G35:J35"/>
    <mergeCell ref="K35:O35"/>
    <mergeCell ref="G36:J36"/>
    <mergeCell ref="S33:S39"/>
    <mergeCell ref="Q33:Q39"/>
    <mergeCell ref="K36:O36"/>
    <mergeCell ref="G37:J37"/>
    <mergeCell ref="K37:O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7"/>
  <sheetViews>
    <sheetView tabSelected="1" zoomScale="80" zoomScaleNormal="80" workbookViewId="0">
      <selection activeCell="P46" sqref="P46"/>
    </sheetView>
  </sheetViews>
  <sheetFormatPr baseColWidth="10" defaultColWidth="11.140625" defaultRowHeight="15"/>
  <cols>
    <col min="1" max="1" width="46.85546875" customWidth="1"/>
    <col min="2" max="2" width="33.85546875" customWidth="1"/>
    <col min="3" max="3" width="26.85546875" style="47" customWidth="1"/>
    <col min="4" max="4" width="10.42578125" customWidth="1"/>
    <col min="5" max="5" width="6.140625" customWidth="1"/>
    <col min="6" max="6" width="8.140625" customWidth="1"/>
    <col min="7" max="7" width="6" bestFit="1" customWidth="1"/>
    <col min="8" max="8" width="7.140625" bestFit="1" customWidth="1"/>
    <col min="9" max="9" width="7.7109375" customWidth="1"/>
    <col min="10" max="10" width="5.7109375" customWidth="1"/>
    <col min="11" max="11" width="7.42578125" customWidth="1"/>
    <col min="12" max="12" width="5.7109375" bestFit="1" customWidth="1"/>
    <col min="13" max="13" width="6" bestFit="1" customWidth="1"/>
    <col min="14" max="14" width="7.140625" customWidth="1"/>
    <col min="15" max="15" width="7.7109375" customWidth="1"/>
    <col min="16" max="16" width="20" customWidth="1"/>
    <col min="17" max="17" width="17.5703125" customWidth="1"/>
    <col min="18" max="18" width="15" customWidth="1"/>
    <col min="19" max="19" width="32.28515625" customWidth="1"/>
    <col min="20" max="20" width="23.28515625" customWidth="1"/>
    <col min="21" max="21" width="11.5703125" customWidth="1"/>
    <col min="22" max="22" width="10.85546875" customWidth="1"/>
    <col min="23" max="23" width="23.28515625" customWidth="1"/>
  </cols>
  <sheetData>
    <row r="1" spans="1:23" ht="34.5" customHeight="1" thickBot="1">
      <c r="A1" s="1936" t="e" vm="1">
        <v>#VALUE!</v>
      </c>
      <c r="B1" s="1925" t="s">
        <v>3294</v>
      </c>
      <c r="C1" s="1926"/>
      <c r="D1" s="1926"/>
      <c r="E1" s="1926"/>
      <c r="F1" s="1926"/>
      <c r="G1" s="1926"/>
      <c r="H1" s="1926"/>
      <c r="I1" s="1926"/>
      <c r="J1" s="1926"/>
      <c r="K1" s="1926"/>
      <c r="L1" s="1926"/>
      <c r="M1" s="1926"/>
      <c r="N1" s="1926"/>
      <c r="O1" s="1926"/>
      <c r="P1" s="1926"/>
      <c r="Q1" s="1926"/>
      <c r="R1" s="1926"/>
      <c r="S1" s="1926"/>
      <c r="T1" s="1926"/>
      <c r="U1" s="1927"/>
      <c r="V1" s="1927"/>
      <c r="W1" s="1928"/>
    </row>
    <row r="2" spans="1:23" ht="27" thickBot="1">
      <c r="A2" s="1937"/>
      <c r="B2" s="1925" t="s">
        <v>3253</v>
      </c>
      <c r="C2" s="1926"/>
      <c r="D2" s="1926"/>
      <c r="E2" s="1926"/>
      <c r="F2" s="1926"/>
      <c r="G2" s="1926"/>
      <c r="H2" s="1926"/>
      <c r="I2" s="1926"/>
      <c r="J2" s="1926"/>
      <c r="K2" s="1926"/>
      <c r="L2" s="1926"/>
      <c r="M2" s="1926"/>
      <c r="N2" s="1926"/>
      <c r="O2" s="1926"/>
      <c r="P2" s="1926"/>
      <c r="Q2" s="1926"/>
      <c r="R2" s="1926"/>
      <c r="S2" s="1926"/>
      <c r="T2" s="1926"/>
      <c r="U2" s="1927"/>
      <c r="V2" s="1927"/>
      <c r="W2" s="1928"/>
    </row>
    <row r="3" spans="1:23" ht="27" thickBot="1">
      <c r="A3" s="1938"/>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902" customFormat="1" ht="26.25" customHeight="1">
      <c r="A4" s="1965" t="s">
        <v>3295</v>
      </c>
      <c r="B4" s="1965"/>
      <c r="C4" s="1965"/>
      <c r="D4" s="901"/>
      <c r="E4" s="901"/>
      <c r="F4" s="901"/>
      <c r="G4" s="901"/>
      <c r="H4" s="901"/>
      <c r="I4" s="901"/>
      <c r="J4" s="901"/>
      <c r="K4" s="901"/>
      <c r="L4" s="901"/>
      <c r="M4" s="901"/>
      <c r="N4" s="901"/>
      <c r="O4" s="901"/>
      <c r="P4" s="901"/>
      <c r="Q4" s="901"/>
      <c r="R4" s="901"/>
      <c r="S4" s="901"/>
    </row>
    <row r="5" spans="1:23" s="902" customFormat="1" ht="30.75" customHeight="1">
      <c r="A5" s="903" t="s">
        <v>3296</v>
      </c>
      <c r="B5" s="903"/>
      <c r="C5" s="399"/>
      <c r="D5" s="904"/>
      <c r="E5" s="904"/>
      <c r="F5" s="904"/>
      <c r="G5" s="904"/>
      <c r="H5" s="904"/>
      <c r="I5" s="904"/>
      <c r="J5" s="904"/>
      <c r="K5" s="904"/>
      <c r="L5" s="904"/>
      <c r="M5" s="904"/>
      <c r="N5" s="904"/>
      <c r="O5" s="904"/>
      <c r="P5" s="904"/>
      <c r="Q5" s="904"/>
      <c r="R5" s="904"/>
      <c r="S5" s="901"/>
    </row>
    <row r="6" spans="1:23" s="902" customFormat="1" ht="25.5" customHeight="1">
      <c r="A6" s="400" t="s">
        <v>277</v>
      </c>
      <c r="B6" s="604"/>
      <c r="C6" s="604"/>
      <c r="D6" s="891"/>
      <c r="E6" s="891"/>
      <c r="F6" s="891"/>
      <c r="G6" s="904"/>
      <c r="H6" s="904"/>
      <c r="I6" s="904"/>
      <c r="J6" s="904"/>
      <c r="K6" s="904"/>
      <c r="L6" s="904"/>
      <c r="M6" s="904"/>
      <c r="N6" s="904"/>
      <c r="O6" s="904"/>
      <c r="P6" s="904"/>
      <c r="Q6" s="904"/>
      <c r="R6" s="904"/>
      <c r="S6" s="901"/>
    </row>
    <row r="7" spans="1:23" s="902" customFormat="1" ht="18.75" customHeight="1">
      <c r="A7" s="400" t="s">
        <v>3297</v>
      </c>
      <c r="B7" s="397"/>
      <c r="C7" s="397"/>
      <c r="D7" s="891"/>
      <c r="E7" s="891"/>
      <c r="F7" s="891"/>
      <c r="G7" s="905"/>
      <c r="H7" s="905"/>
      <c r="I7" s="905"/>
      <c r="J7" s="906"/>
      <c r="K7" s="904"/>
      <c r="L7" s="904"/>
      <c r="M7" s="904"/>
      <c r="N7" s="904"/>
      <c r="O7" s="904"/>
      <c r="P7" s="904"/>
      <c r="Q7" s="904"/>
      <c r="R7" s="904"/>
      <c r="S7" s="901"/>
    </row>
    <row r="8" spans="1:23" ht="33" customHeight="1">
      <c r="A8" s="1930" t="s">
        <v>2210</v>
      </c>
      <c r="B8" s="1930" t="s">
        <v>3178</v>
      </c>
      <c r="C8" s="1930" t="s">
        <v>121</v>
      </c>
      <c r="D8" s="1929" t="s">
        <v>0</v>
      </c>
      <c r="E8" s="1929"/>
      <c r="F8" s="1929"/>
      <c r="G8" s="1929" t="s">
        <v>1</v>
      </c>
      <c r="H8" s="1929"/>
      <c r="I8" s="1929"/>
      <c r="J8" s="1929" t="s">
        <v>2</v>
      </c>
      <c r="K8" s="1929"/>
      <c r="L8" s="1929"/>
      <c r="M8" s="1929" t="s">
        <v>3</v>
      </c>
      <c r="N8" s="1929"/>
      <c r="O8" s="1929"/>
      <c r="P8" s="1930" t="s">
        <v>21</v>
      </c>
      <c r="Q8" s="1930"/>
      <c r="R8" s="1930"/>
      <c r="S8" s="1930"/>
      <c r="T8" s="1930" t="s">
        <v>3177</v>
      </c>
      <c r="U8" s="1930"/>
      <c r="V8" s="1930"/>
      <c r="W8" s="1930"/>
    </row>
    <row r="9" spans="1:23" ht="15.75" thickBot="1">
      <c r="A9" s="1930"/>
      <c r="B9" s="1930"/>
      <c r="C9" s="1930"/>
      <c r="D9" s="543" t="s">
        <v>4</v>
      </c>
      <c r="E9" s="543" t="s">
        <v>5</v>
      </c>
      <c r="F9" s="543" t="s">
        <v>6</v>
      </c>
      <c r="G9" s="543" t="s">
        <v>7</v>
      </c>
      <c r="H9" s="543" t="s">
        <v>8</v>
      </c>
      <c r="I9" s="543" t="s">
        <v>9</v>
      </c>
      <c r="J9" s="543" t="s">
        <v>10</v>
      </c>
      <c r="K9" s="543" t="s">
        <v>11</v>
      </c>
      <c r="L9" s="543" t="s">
        <v>12</v>
      </c>
      <c r="M9" s="543" t="s">
        <v>13</v>
      </c>
      <c r="N9" s="543" t="s">
        <v>14</v>
      </c>
      <c r="O9" s="543" t="s">
        <v>15</v>
      </c>
      <c r="P9" s="892" t="s">
        <v>22</v>
      </c>
      <c r="Q9" s="892" t="s">
        <v>3063</v>
      </c>
      <c r="R9" s="892" t="s">
        <v>23</v>
      </c>
      <c r="S9" s="544" t="s">
        <v>16</v>
      </c>
      <c r="T9" s="587" t="s">
        <v>3161</v>
      </c>
      <c r="U9" s="1931" t="s">
        <v>3375</v>
      </c>
      <c r="V9" s="1932"/>
      <c r="W9" s="587" t="s">
        <v>3176</v>
      </c>
    </row>
    <row r="10" spans="1:23" ht="52.5" customHeight="1">
      <c r="A10" s="483" t="s">
        <v>2341</v>
      </c>
      <c r="B10" s="483" t="s">
        <v>2342</v>
      </c>
      <c r="C10" s="483" t="s">
        <v>2343</v>
      </c>
      <c r="D10" s="483"/>
      <c r="E10" s="483"/>
      <c r="F10" s="483"/>
      <c r="G10" s="483"/>
      <c r="H10" s="483"/>
      <c r="I10" s="483"/>
      <c r="J10" s="483"/>
      <c r="K10" s="483"/>
      <c r="L10" s="483"/>
      <c r="M10" s="483"/>
      <c r="N10" s="483"/>
      <c r="O10" s="483"/>
      <c r="P10" s="978">
        <v>275000</v>
      </c>
      <c r="Q10" s="483"/>
      <c r="R10" s="483"/>
      <c r="S10" s="979"/>
      <c r="T10" s="1962" t="s">
        <v>3554</v>
      </c>
      <c r="U10" s="1962" t="s">
        <v>3443</v>
      </c>
      <c r="V10" s="1962" t="s">
        <v>3389</v>
      </c>
      <c r="W10" s="1962" t="s">
        <v>3555</v>
      </c>
    </row>
    <row r="11" spans="1:23" ht="50.1" customHeight="1">
      <c r="A11" s="908" t="s">
        <v>520</v>
      </c>
      <c r="B11" s="37" t="s">
        <v>521</v>
      </c>
      <c r="C11" s="38" t="s">
        <v>522</v>
      </c>
      <c r="D11" s="914">
        <v>1</v>
      </c>
      <c r="E11" s="914">
        <v>1</v>
      </c>
      <c r="F11" s="914">
        <v>2</v>
      </c>
      <c r="G11" s="914">
        <v>1</v>
      </c>
      <c r="H11" s="914">
        <v>1</v>
      </c>
      <c r="I11" s="914">
        <v>1</v>
      </c>
      <c r="J11" s="914">
        <v>1</v>
      </c>
      <c r="K11" s="914">
        <v>1</v>
      </c>
      <c r="L11" s="914">
        <v>1</v>
      </c>
      <c r="M11" s="914">
        <v>1</v>
      </c>
      <c r="N11" s="914">
        <v>1</v>
      </c>
      <c r="O11" s="914">
        <v>1</v>
      </c>
      <c r="P11" s="915">
        <f>'[3]PLANTILLA DE INSUMOS'!F9</f>
        <v>225000</v>
      </c>
      <c r="Q11" s="730"/>
      <c r="R11" s="40"/>
      <c r="S11" s="961" t="s">
        <v>523</v>
      </c>
      <c r="T11" s="1963"/>
      <c r="U11" s="1963"/>
      <c r="V11" s="1963"/>
      <c r="W11" s="1963"/>
    </row>
    <row r="12" spans="1:23" ht="66.599999999999994" customHeight="1">
      <c r="A12" s="46" t="s">
        <v>524</v>
      </c>
      <c r="B12" s="37" t="s">
        <v>525</v>
      </c>
      <c r="C12" s="38" t="s">
        <v>526</v>
      </c>
      <c r="D12" s="916"/>
      <c r="E12" s="917"/>
      <c r="F12" s="918"/>
      <c r="G12" s="919">
        <v>1</v>
      </c>
      <c r="H12" s="920"/>
      <c r="I12" s="921"/>
      <c r="J12" s="920"/>
      <c r="K12" s="919">
        <v>1</v>
      </c>
      <c r="L12" s="920"/>
      <c r="M12" s="920"/>
      <c r="N12" s="922"/>
      <c r="O12" s="923">
        <v>1</v>
      </c>
      <c r="P12" s="924"/>
      <c r="Q12" s="730"/>
      <c r="R12" s="40"/>
      <c r="S12" s="185"/>
      <c r="T12" s="1963"/>
      <c r="U12" s="1963"/>
      <c r="V12" s="1963"/>
      <c r="W12" s="1963"/>
    </row>
    <row r="13" spans="1:23" ht="78.75" customHeight="1">
      <c r="A13" s="46" t="s">
        <v>527</v>
      </c>
      <c r="B13" s="37" t="s">
        <v>528</v>
      </c>
      <c r="C13" s="38" t="s">
        <v>529</v>
      </c>
      <c r="D13" s="717"/>
      <c r="E13" s="925"/>
      <c r="F13" s="926"/>
      <c r="G13" s="919">
        <v>1</v>
      </c>
      <c r="H13" s="927"/>
      <c r="I13" s="927"/>
      <c r="J13" s="927"/>
      <c r="K13" s="919">
        <v>1</v>
      </c>
      <c r="L13" s="927"/>
      <c r="M13" s="718"/>
      <c r="N13" s="718"/>
      <c r="O13" s="919">
        <v>1</v>
      </c>
      <c r="P13" s="924"/>
      <c r="Q13" s="730"/>
      <c r="R13" s="40"/>
      <c r="S13" s="185"/>
      <c r="T13" s="1963"/>
      <c r="U13" s="1963"/>
      <c r="V13" s="1963"/>
      <c r="W13" s="1963"/>
    </row>
    <row r="14" spans="1:23" ht="90.75" customHeight="1">
      <c r="A14" s="46" t="s">
        <v>530</v>
      </c>
      <c r="B14" s="37" t="s">
        <v>531</v>
      </c>
      <c r="C14" s="38" t="s">
        <v>529</v>
      </c>
      <c r="D14" s="928"/>
      <c r="E14" s="929"/>
      <c r="F14" s="919">
        <v>1</v>
      </c>
      <c r="G14" s="930"/>
      <c r="H14" s="931"/>
      <c r="I14" s="932"/>
      <c r="J14" s="919">
        <v>1</v>
      </c>
      <c r="K14" s="930"/>
      <c r="L14" s="933"/>
      <c r="M14" s="718"/>
      <c r="N14" s="919">
        <v>1</v>
      </c>
      <c r="O14" s="930"/>
      <c r="P14" s="924">
        <f>'[3]PLANTILLA DE INSUMOS'!F11</f>
        <v>50000</v>
      </c>
      <c r="Q14" s="730"/>
      <c r="R14" s="40"/>
      <c r="S14" s="185"/>
      <c r="T14" s="1963"/>
      <c r="U14" s="1963"/>
      <c r="V14" s="1963"/>
      <c r="W14" s="1963"/>
    </row>
    <row r="15" spans="1:23" ht="55.5" customHeight="1">
      <c r="A15" s="46" t="s">
        <v>532</v>
      </c>
      <c r="B15" s="37" t="s">
        <v>533</v>
      </c>
      <c r="C15" s="38" t="s">
        <v>534</v>
      </c>
      <c r="D15" s="928"/>
      <c r="E15" s="929"/>
      <c r="F15" s="919">
        <v>30</v>
      </c>
      <c r="G15" s="930"/>
      <c r="H15" s="919">
        <v>30</v>
      </c>
      <c r="I15" s="932"/>
      <c r="J15" s="919">
        <v>30</v>
      </c>
      <c r="K15" s="930"/>
      <c r="L15" s="919">
        <v>30</v>
      </c>
      <c r="M15" s="718"/>
      <c r="N15" s="919">
        <v>30</v>
      </c>
      <c r="O15" s="930"/>
      <c r="P15" s="924"/>
      <c r="Q15" s="730"/>
      <c r="R15" s="40"/>
      <c r="S15" s="185"/>
      <c r="T15" s="1963"/>
      <c r="U15" s="1963"/>
      <c r="V15" s="1963"/>
      <c r="W15" s="1963"/>
    </row>
    <row r="16" spans="1:23" ht="105" customHeight="1" thickBot="1">
      <c r="A16" s="72" t="s">
        <v>535</v>
      </c>
      <c r="B16" s="37" t="s">
        <v>536</v>
      </c>
      <c r="C16" s="38" t="s">
        <v>537</v>
      </c>
      <c r="D16" s="928"/>
      <c r="E16" s="929"/>
      <c r="F16" s="934"/>
      <c r="G16" s="930"/>
      <c r="H16" s="934"/>
      <c r="I16" s="932"/>
      <c r="J16" s="919">
        <v>1</v>
      </c>
      <c r="K16" s="930"/>
      <c r="L16" s="934"/>
      <c r="M16" s="718"/>
      <c r="N16" s="934"/>
      <c r="O16" s="930"/>
      <c r="P16" s="924"/>
      <c r="Q16" s="730"/>
      <c r="R16" s="40"/>
      <c r="S16" s="185"/>
      <c r="T16" s="1964"/>
      <c r="U16" s="1964"/>
      <c r="V16" s="1964"/>
      <c r="W16" s="1964"/>
    </row>
    <row r="17" spans="1:23" ht="78" customHeight="1">
      <c r="A17" s="483" t="s">
        <v>2344</v>
      </c>
      <c r="B17" s="483" t="s">
        <v>2345</v>
      </c>
      <c r="C17" s="483" t="s">
        <v>2346</v>
      </c>
      <c r="D17" s="980"/>
      <c r="E17" s="980"/>
      <c r="F17" s="980"/>
      <c r="G17" s="980"/>
      <c r="H17" s="980"/>
      <c r="I17" s="980"/>
      <c r="J17" s="980"/>
      <c r="K17" s="980"/>
      <c r="L17" s="980"/>
      <c r="M17" s="980"/>
      <c r="N17" s="980"/>
      <c r="O17" s="980"/>
      <c r="P17" s="981">
        <v>1023700</v>
      </c>
      <c r="Q17" s="982"/>
      <c r="R17" s="983"/>
      <c r="S17" s="962"/>
      <c r="T17" s="1942" t="s">
        <v>3298</v>
      </c>
      <c r="U17" s="1942" t="s">
        <v>3443</v>
      </c>
      <c r="V17" s="1942" t="s">
        <v>3389</v>
      </c>
      <c r="W17" s="1942" t="s">
        <v>3299</v>
      </c>
    </row>
    <row r="18" spans="1:23" ht="43.5" customHeight="1">
      <c r="A18" s="192" t="s">
        <v>538</v>
      </c>
      <c r="B18" s="37" t="s">
        <v>539</v>
      </c>
      <c r="C18" s="37" t="s">
        <v>104</v>
      </c>
      <c r="D18" s="715"/>
      <c r="E18" s="715"/>
      <c r="F18" s="715"/>
      <c r="G18" s="715"/>
      <c r="H18" s="715"/>
      <c r="I18" s="715"/>
      <c r="J18" s="715"/>
      <c r="K18" s="715"/>
      <c r="L18" s="715"/>
      <c r="M18" s="715"/>
      <c r="N18" s="715"/>
      <c r="O18" s="715"/>
      <c r="P18" s="935">
        <v>2000000</v>
      </c>
      <c r="Q18" s="715"/>
      <c r="R18" s="48"/>
      <c r="S18" s="963"/>
      <c r="T18" s="1943"/>
      <c r="U18" s="1943"/>
      <c r="V18" s="1943"/>
      <c r="W18" s="1943"/>
    </row>
    <row r="19" spans="1:23" ht="46.5" customHeight="1">
      <c r="A19" s="216" t="s">
        <v>540</v>
      </c>
      <c r="B19" s="206" t="s">
        <v>541</v>
      </c>
      <c r="C19" s="38" t="s">
        <v>542</v>
      </c>
      <c r="D19" s="919">
        <v>100</v>
      </c>
      <c r="E19" s="919">
        <v>100</v>
      </c>
      <c r="F19" s="919">
        <v>150</v>
      </c>
      <c r="G19" s="919">
        <v>150</v>
      </c>
      <c r="H19" s="919">
        <v>200</v>
      </c>
      <c r="I19" s="919">
        <v>300</v>
      </c>
      <c r="J19" s="919">
        <v>200</v>
      </c>
      <c r="K19" s="919">
        <v>250</v>
      </c>
      <c r="L19" s="919">
        <v>100</v>
      </c>
      <c r="M19" s="919">
        <v>200</v>
      </c>
      <c r="N19" s="919">
        <v>200</v>
      </c>
      <c r="O19" s="919">
        <v>200</v>
      </c>
      <c r="P19" s="924">
        <f>'[3]PLANTILLA DE INSUMOS'!F18</f>
        <v>50800</v>
      </c>
      <c r="Q19" s="936"/>
      <c r="R19" s="50"/>
      <c r="S19" s="964"/>
      <c r="T19" s="1943"/>
      <c r="U19" s="1943"/>
      <c r="V19" s="1943"/>
      <c r="W19" s="1943"/>
    </row>
    <row r="20" spans="1:23" ht="61.5" customHeight="1">
      <c r="A20" s="67" t="s">
        <v>543</v>
      </c>
      <c r="B20" s="38" t="s">
        <v>544</v>
      </c>
      <c r="C20" s="38" t="s">
        <v>545</v>
      </c>
      <c r="D20" s="919">
        <v>84</v>
      </c>
      <c r="E20" s="919">
        <v>83</v>
      </c>
      <c r="F20" s="919">
        <v>83</v>
      </c>
      <c r="G20" s="919">
        <v>83</v>
      </c>
      <c r="H20" s="919">
        <v>84</v>
      </c>
      <c r="I20" s="919">
        <v>83</v>
      </c>
      <c r="J20" s="919">
        <v>84</v>
      </c>
      <c r="K20" s="919">
        <v>83</v>
      </c>
      <c r="L20" s="919">
        <v>84</v>
      </c>
      <c r="M20" s="919">
        <v>83</v>
      </c>
      <c r="N20" s="919">
        <v>83</v>
      </c>
      <c r="O20" s="919">
        <v>83</v>
      </c>
      <c r="P20" s="924">
        <f>'[3]PLANTILLA DE INSUMOS'!F19</f>
        <v>108000</v>
      </c>
      <c r="Q20" s="936"/>
      <c r="R20" s="50"/>
      <c r="S20" s="964"/>
      <c r="T20" s="1943"/>
      <c r="U20" s="1943"/>
      <c r="V20" s="1943"/>
      <c r="W20" s="1943"/>
    </row>
    <row r="21" spans="1:23" ht="57" customHeight="1">
      <c r="A21" s="67" t="s">
        <v>546</v>
      </c>
      <c r="B21" s="38" t="s">
        <v>547</v>
      </c>
      <c r="C21" s="38" t="s">
        <v>548</v>
      </c>
      <c r="D21" s="919">
        <v>20</v>
      </c>
      <c r="E21" s="718"/>
      <c r="F21" s="718"/>
      <c r="G21" s="718"/>
      <c r="H21" s="718"/>
      <c r="I21" s="718"/>
      <c r="J21" s="919">
        <v>20</v>
      </c>
      <c r="K21" s="718"/>
      <c r="L21" s="718"/>
      <c r="M21" s="718"/>
      <c r="N21" s="717"/>
      <c r="O21" s="718"/>
      <c r="P21" s="924">
        <f>'[3]PLANTILLA DE INSUMOS'!F20</f>
        <v>16000</v>
      </c>
      <c r="Q21" s="936"/>
      <c r="R21" s="51"/>
      <c r="S21" s="964"/>
      <c r="T21" s="1943"/>
      <c r="U21" s="1943"/>
      <c r="V21" s="1943"/>
      <c r="W21" s="1943"/>
    </row>
    <row r="22" spans="1:23" ht="75" customHeight="1">
      <c r="A22" s="67" t="s">
        <v>549</v>
      </c>
      <c r="B22" s="37" t="s">
        <v>550</v>
      </c>
      <c r="C22" s="38" t="s">
        <v>551</v>
      </c>
      <c r="D22" s="919"/>
      <c r="E22" s="717"/>
      <c r="F22" s="717"/>
      <c r="G22" s="717"/>
      <c r="H22" s="717"/>
      <c r="I22" s="717"/>
      <c r="J22" s="718"/>
      <c r="K22" s="718"/>
      <c r="L22" s="718"/>
      <c r="M22" s="718"/>
      <c r="N22" s="718"/>
      <c r="O22" s="718"/>
      <c r="P22" s="924">
        <f>'[3]PLANTILLA DE INSUMOS'!F21</f>
        <v>1890</v>
      </c>
      <c r="Q22" s="936"/>
      <c r="R22" s="50"/>
      <c r="S22" s="965" t="s">
        <v>552</v>
      </c>
      <c r="T22" s="1943"/>
      <c r="U22" s="1943"/>
      <c r="V22" s="1943"/>
      <c r="W22" s="1943"/>
    </row>
    <row r="23" spans="1:23" ht="54.75" customHeight="1">
      <c r="A23" s="67" t="s">
        <v>553</v>
      </c>
      <c r="B23" s="37" t="s">
        <v>554</v>
      </c>
      <c r="C23" s="38" t="s">
        <v>555</v>
      </c>
      <c r="D23" s="919">
        <v>10</v>
      </c>
      <c r="E23" s="919">
        <v>10</v>
      </c>
      <c r="F23" s="919">
        <v>10</v>
      </c>
      <c r="G23" s="919">
        <v>10</v>
      </c>
      <c r="H23" s="919">
        <v>10</v>
      </c>
      <c r="I23" s="919">
        <v>10</v>
      </c>
      <c r="J23" s="919">
        <v>10</v>
      </c>
      <c r="K23" s="919">
        <v>10</v>
      </c>
      <c r="L23" s="919">
        <v>10</v>
      </c>
      <c r="M23" s="919">
        <v>10</v>
      </c>
      <c r="N23" s="919">
        <v>10</v>
      </c>
      <c r="O23" s="919">
        <v>10</v>
      </c>
      <c r="P23" s="924"/>
      <c r="Q23" s="936"/>
      <c r="R23" s="50"/>
      <c r="S23" s="964"/>
      <c r="T23" s="1943"/>
      <c r="U23" s="1943"/>
      <c r="V23" s="1943"/>
      <c r="W23" s="1943"/>
    </row>
    <row r="24" spans="1:23" ht="63" customHeight="1">
      <c r="A24" s="67" t="s">
        <v>556</v>
      </c>
      <c r="B24" s="37" t="s">
        <v>557</v>
      </c>
      <c r="C24" s="38" t="s">
        <v>558</v>
      </c>
      <c r="D24" s="919">
        <v>100</v>
      </c>
      <c r="E24" s="919">
        <v>100</v>
      </c>
      <c r="F24" s="919">
        <v>100</v>
      </c>
      <c r="G24" s="919">
        <v>100</v>
      </c>
      <c r="H24" s="919">
        <v>100</v>
      </c>
      <c r="I24" s="919">
        <v>100</v>
      </c>
      <c r="J24" s="919">
        <v>100</v>
      </c>
      <c r="K24" s="919">
        <v>100</v>
      </c>
      <c r="L24" s="919">
        <v>100</v>
      </c>
      <c r="M24" s="919">
        <v>100</v>
      </c>
      <c r="N24" s="919">
        <v>3000</v>
      </c>
      <c r="O24" s="919">
        <v>2000</v>
      </c>
      <c r="P24" s="924"/>
      <c r="Q24" s="936"/>
      <c r="R24" s="54"/>
      <c r="S24" s="964"/>
      <c r="T24" s="1943"/>
      <c r="U24" s="1943"/>
      <c r="V24" s="1943"/>
      <c r="W24" s="1943"/>
    </row>
    <row r="25" spans="1:23" ht="60" customHeight="1">
      <c r="A25" s="67" t="s">
        <v>559</v>
      </c>
      <c r="B25" s="37" t="s">
        <v>560</v>
      </c>
      <c r="C25" s="38" t="s">
        <v>561</v>
      </c>
      <c r="D25" s="919">
        <v>10</v>
      </c>
      <c r="E25" s="919">
        <v>10</v>
      </c>
      <c r="F25" s="919">
        <v>10</v>
      </c>
      <c r="G25" s="919">
        <v>10</v>
      </c>
      <c r="H25" s="919">
        <v>10</v>
      </c>
      <c r="I25" s="919">
        <v>10</v>
      </c>
      <c r="J25" s="919">
        <v>10</v>
      </c>
      <c r="K25" s="919">
        <v>10</v>
      </c>
      <c r="L25" s="919">
        <v>10</v>
      </c>
      <c r="M25" s="919">
        <v>10</v>
      </c>
      <c r="N25" s="919">
        <v>10</v>
      </c>
      <c r="O25" s="919">
        <v>10</v>
      </c>
      <c r="P25" s="924"/>
      <c r="Q25" s="936"/>
      <c r="R25" s="54"/>
      <c r="S25" s="964"/>
      <c r="T25" s="1943"/>
      <c r="U25" s="1943"/>
      <c r="V25" s="1943"/>
      <c r="W25" s="1943"/>
    </row>
    <row r="26" spans="1:23" ht="54.75" customHeight="1">
      <c r="A26" s="67" t="s">
        <v>562</v>
      </c>
      <c r="B26" s="37" t="s">
        <v>563</v>
      </c>
      <c r="C26" s="38" t="s">
        <v>564</v>
      </c>
      <c r="D26" s="919">
        <v>10</v>
      </c>
      <c r="E26" s="919">
        <v>10</v>
      </c>
      <c r="F26" s="919">
        <v>10</v>
      </c>
      <c r="G26" s="919">
        <v>10</v>
      </c>
      <c r="H26" s="919">
        <v>10</v>
      </c>
      <c r="I26" s="919">
        <v>10</v>
      </c>
      <c r="J26" s="919">
        <v>10</v>
      </c>
      <c r="K26" s="919">
        <v>10</v>
      </c>
      <c r="L26" s="919">
        <v>10</v>
      </c>
      <c r="M26" s="919">
        <v>10</v>
      </c>
      <c r="N26" s="919">
        <v>10</v>
      </c>
      <c r="O26" s="919">
        <v>10</v>
      </c>
      <c r="P26" s="924">
        <f>'[3]PLANTILLA DE INSUMOS'!F25</f>
        <v>105000</v>
      </c>
      <c r="Q26" s="936"/>
      <c r="R26" s="54"/>
      <c r="S26" s="964"/>
      <c r="T26" s="1943"/>
      <c r="U26" s="1943"/>
      <c r="V26" s="1943"/>
      <c r="W26" s="1943"/>
    </row>
    <row r="27" spans="1:23" ht="60.75" customHeight="1">
      <c r="A27" s="37" t="s">
        <v>565</v>
      </c>
      <c r="B27" s="67" t="s">
        <v>566</v>
      </c>
      <c r="C27" s="38" t="s">
        <v>567</v>
      </c>
      <c r="D27" s="919">
        <v>33</v>
      </c>
      <c r="E27" s="919">
        <v>33</v>
      </c>
      <c r="F27" s="919">
        <v>33</v>
      </c>
      <c r="G27" s="919">
        <v>33</v>
      </c>
      <c r="H27" s="919">
        <v>33</v>
      </c>
      <c r="I27" s="919">
        <v>33</v>
      </c>
      <c r="J27" s="919">
        <v>33</v>
      </c>
      <c r="K27" s="919">
        <v>33</v>
      </c>
      <c r="L27" s="919">
        <v>33</v>
      </c>
      <c r="M27" s="919">
        <v>35</v>
      </c>
      <c r="N27" s="919">
        <v>33</v>
      </c>
      <c r="O27" s="919">
        <v>35</v>
      </c>
      <c r="P27" s="924"/>
      <c r="Q27" s="937"/>
      <c r="R27" s="51"/>
      <c r="S27" s="966"/>
      <c r="T27" s="1943"/>
      <c r="U27" s="1943"/>
      <c r="V27" s="1943"/>
      <c r="W27" s="1943"/>
    </row>
    <row r="28" spans="1:23" ht="60.75" customHeight="1">
      <c r="A28" s="41" t="s">
        <v>568</v>
      </c>
      <c r="B28" s="41" t="s">
        <v>569</v>
      </c>
      <c r="C28" s="31" t="s">
        <v>392</v>
      </c>
      <c r="D28" s="938"/>
      <c r="E28" s="934"/>
      <c r="F28" s="934"/>
      <c r="G28" s="934"/>
      <c r="H28" s="934"/>
      <c r="I28" s="934"/>
      <c r="J28" s="919"/>
      <c r="K28" s="919"/>
      <c r="L28" s="919"/>
      <c r="M28" s="919"/>
      <c r="N28" s="919"/>
      <c r="O28" s="919"/>
      <c r="P28" s="960">
        <v>1500000</v>
      </c>
      <c r="Q28" s="937"/>
      <c r="R28" s="51"/>
      <c r="S28" s="966"/>
      <c r="T28" s="1943"/>
      <c r="U28" s="1943"/>
      <c r="V28" s="1943"/>
      <c r="W28" s="1943"/>
    </row>
    <row r="29" spans="1:23" ht="60.75" customHeight="1">
      <c r="A29" s="41" t="s">
        <v>570</v>
      </c>
      <c r="B29" s="37" t="s">
        <v>571</v>
      </c>
      <c r="C29" s="38" t="s">
        <v>572</v>
      </c>
      <c r="D29" s="934"/>
      <c r="E29" s="934"/>
      <c r="F29" s="934"/>
      <c r="G29" s="934"/>
      <c r="H29" s="934"/>
      <c r="I29" s="934"/>
      <c r="J29" s="919"/>
      <c r="K29" s="919"/>
      <c r="L29" s="919"/>
      <c r="M29" s="919"/>
      <c r="N29" s="919"/>
      <c r="O29" s="919"/>
      <c r="P29" s="960">
        <v>1000000</v>
      </c>
      <c r="Q29" s="937"/>
      <c r="R29" s="51"/>
      <c r="S29" s="966"/>
      <c r="T29" s="1943"/>
      <c r="U29" s="1943"/>
      <c r="V29" s="1943"/>
      <c r="W29" s="1943"/>
    </row>
    <row r="30" spans="1:23" ht="78" customHeight="1">
      <c r="A30" s="37" t="s">
        <v>573</v>
      </c>
      <c r="B30" s="37" t="s">
        <v>574</v>
      </c>
      <c r="C30" s="38" t="s">
        <v>575</v>
      </c>
      <c r="D30" s="934"/>
      <c r="E30" s="934"/>
      <c r="F30" s="934"/>
      <c r="G30" s="934"/>
      <c r="H30" s="934"/>
      <c r="I30" s="934"/>
      <c r="J30" s="939"/>
      <c r="K30" s="939"/>
      <c r="L30" s="939"/>
      <c r="M30" s="939"/>
      <c r="N30" s="939"/>
      <c r="O30" s="919"/>
      <c r="P30" s="924"/>
      <c r="Q30" s="937"/>
      <c r="R30" s="51"/>
      <c r="S30" s="966"/>
      <c r="T30" s="1943"/>
      <c r="U30" s="1943"/>
      <c r="V30" s="1943"/>
      <c r="W30" s="1943"/>
    </row>
    <row r="31" spans="1:23" ht="60.75" customHeight="1">
      <c r="A31" s="41" t="s">
        <v>576</v>
      </c>
      <c r="B31" s="39" t="s">
        <v>577</v>
      </c>
      <c r="C31" s="31" t="s">
        <v>578</v>
      </c>
      <c r="D31" s="729"/>
      <c r="E31" s="718"/>
      <c r="F31" s="718"/>
      <c r="G31" s="717"/>
      <c r="H31" s="718"/>
      <c r="I31" s="919">
        <v>1</v>
      </c>
      <c r="J31" s="934"/>
      <c r="K31" s="729"/>
      <c r="L31" s="729"/>
      <c r="M31" s="729"/>
      <c r="N31" s="729"/>
      <c r="O31" s="729"/>
      <c r="P31" s="924"/>
      <c r="Q31" s="937"/>
      <c r="R31" s="51"/>
      <c r="S31" s="966"/>
      <c r="T31" s="1943"/>
      <c r="U31" s="1943"/>
      <c r="V31" s="1943"/>
      <c r="W31" s="1943"/>
    </row>
    <row r="32" spans="1:23" ht="75" customHeight="1" thickBot="1">
      <c r="A32" s="67" t="s">
        <v>579</v>
      </c>
      <c r="B32" s="37" t="s">
        <v>580</v>
      </c>
      <c r="C32" s="38" t="s">
        <v>581</v>
      </c>
      <c r="D32" s="919">
        <v>100</v>
      </c>
      <c r="E32" s="919">
        <v>100</v>
      </c>
      <c r="F32" s="919">
        <v>100</v>
      </c>
      <c r="G32" s="919">
        <v>100</v>
      </c>
      <c r="H32" s="919">
        <v>100</v>
      </c>
      <c r="I32" s="919">
        <v>100</v>
      </c>
      <c r="J32" s="919">
        <v>100</v>
      </c>
      <c r="K32" s="919">
        <v>100</v>
      </c>
      <c r="L32" s="919">
        <v>100</v>
      </c>
      <c r="M32" s="919">
        <v>100</v>
      </c>
      <c r="N32" s="919">
        <v>100</v>
      </c>
      <c r="O32" s="919">
        <v>100</v>
      </c>
      <c r="P32" s="924"/>
      <c r="Q32" s="937"/>
      <c r="R32" s="51"/>
      <c r="S32" s="966"/>
      <c r="T32" s="1944"/>
      <c r="U32" s="1944"/>
      <c r="V32" s="1944"/>
      <c r="W32" s="1944"/>
    </row>
    <row r="33" spans="1:23" ht="73.349999999999994" customHeight="1">
      <c r="A33" s="483" t="s">
        <v>582</v>
      </c>
      <c r="B33" s="984" t="s">
        <v>583</v>
      </c>
      <c r="C33" s="483" t="s">
        <v>2347</v>
      </c>
      <c r="D33" s="980"/>
      <c r="E33" s="980"/>
      <c r="F33" s="980"/>
      <c r="G33" s="980"/>
      <c r="H33" s="980"/>
      <c r="I33" s="980"/>
      <c r="J33" s="980"/>
      <c r="K33" s="980"/>
      <c r="L33" s="980"/>
      <c r="M33" s="980"/>
      <c r="N33" s="980"/>
      <c r="O33" s="980"/>
      <c r="P33" s="981">
        <f>[4]Hoja1!E188+[4]Hoja1!E190</f>
        <v>723483</v>
      </c>
      <c r="Q33" s="985"/>
      <c r="R33" s="986"/>
      <c r="S33" s="987" t="s">
        <v>584</v>
      </c>
      <c r="T33" s="1903" t="s">
        <v>3300</v>
      </c>
      <c r="U33" s="1903" t="s">
        <v>3392</v>
      </c>
      <c r="V33" s="1903" t="s">
        <v>3556</v>
      </c>
      <c r="W33" s="1903" t="s">
        <v>3301</v>
      </c>
    </row>
    <row r="34" spans="1:23" ht="63.75" customHeight="1">
      <c r="A34" s="41" t="s">
        <v>585</v>
      </c>
      <c r="B34" s="46" t="s">
        <v>586</v>
      </c>
      <c r="C34" s="46" t="s">
        <v>587</v>
      </c>
      <c r="D34" s="919">
        <v>3</v>
      </c>
      <c r="E34" s="919">
        <v>3</v>
      </c>
      <c r="F34" s="919">
        <v>3</v>
      </c>
      <c r="G34" s="919">
        <v>3</v>
      </c>
      <c r="H34" s="919">
        <v>3</v>
      </c>
      <c r="I34" s="919">
        <v>3</v>
      </c>
      <c r="J34" s="919">
        <v>3</v>
      </c>
      <c r="K34" s="919">
        <v>3</v>
      </c>
      <c r="L34" s="919">
        <v>3</v>
      </c>
      <c r="M34" s="919">
        <v>3</v>
      </c>
      <c r="N34" s="919">
        <v>3</v>
      </c>
      <c r="O34" s="919">
        <v>3</v>
      </c>
      <c r="P34" s="924"/>
      <c r="Q34" s="937"/>
      <c r="R34" s="55"/>
      <c r="S34" s="967"/>
      <c r="T34" s="1904"/>
      <c r="U34" s="1904"/>
      <c r="V34" s="1904"/>
      <c r="W34" s="1904"/>
    </row>
    <row r="35" spans="1:23" ht="36" customHeight="1">
      <c r="A35" s="46" t="s">
        <v>588</v>
      </c>
      <c r="B35" s="206" t="s">
        <v>589</v>
      </c>
      <c r="C35" s="46" t="s">
        <v>590</v>
      </c>
      <c r="D35" s="919">
        <v>1</v>
      </c>
      <c r="E35" s="919">
        <v>1</v>
      </c>
      <c r="F35" s="919">
        <v>1</v>
      </c>
      <c r="G35" s="919">
        <v>1</v>
      </c>
      <c r="H35" s="919">
        <v>1</v>
      </c>
      <c r="I35" s="919">
        <v>1</v>
      </c>
      <c r="J35" s="919">
        <v>2</v>
      </c>
      <c r="K35" s="919">
        <v>2</v>
      </c>
      <c r="L35" s="919">
        <v>2</v>
      </c>
      <c r="M35" s="919">
        <v>2</v>
      </c>
      <c r="N35" s="919">
        <v>2</v>
      </c>
      <c r="O35" s="919">
        <v>2</v>
      </c>
      <c r="P35" s="924">
        <f>'[3]PLANTILLA DE INSUMOS'!F32</f>
        <v>140400</v>
      </c>
      <c r="Q35" s="936"/>
      <c r="R35" s="50"/>
      <c r="S35" s="964"/>
      <c r="T35" s="1904"/>
      <c r="U35" s="1904"/>
      <c r="V35" s="1904"/>
      <c r="W35" s="1904"/>
    </row>
    <row r="36" spans="1:23" ht="55.5" customHeight="1">
      <c r="A36" s="67" t="s">
        <v>591</v>
      </c>
      <c r="B36" s="37" t="s">
        <v>592</v>
      </c>
      <c r="C36" s="38" t="s">
        <v>590</v>
      </c>
      <c r="D36" s="919">
        <v>2</v>
      </c>
      <c r="E36" s="919">
        <v>2</v>
      </c>
      <c r="F36" s="919">
        <v>2</v>
      </c>
      <c r="G36" s="919">
        <v>2</v>
      </c>
      <c r="H36" s="919">
        <v>2</v>
      </c>
      <c r="I36" s="919">
        <v>2</v>
      </c>
      <c r="J36" s="919">
        <v>1</v>
      </c>
      <c r="K36" s="919">
        <v>1</v>
      </c>
      <c r="L36" s="919">
        <v>1</v>
      </c>
      <c r="M36" s="919">
        <v>1</v>
      </c>
      <c r="N36" s="919">
        <v>1</v>
      </c>
      <c r="O36" s="919">
        <v>1</v>
      </c>
      <c r="P36" s="924">
        <f>'[3]PLANTILLA DE INSUMOS'!F36</f>
        <v>140000</v>
      </c>
      <c r="Q36" s="936"/>
      <c r="R36" s="56"/>
      <c r="S36" s="964"/>
      <c r="T36" s="1904"/>
      <c r="U36" s="1904"/>
      <c r="V36" s="1904"/>
      <c r="W36" s="1904"/>
    </row>
    <row r="37" spans="1:23" ht="84.75" customHeight="1">
      <c r="A37" s="46" t="s">
        <v>593</v>
      </c>
      <c r="B37" s="37" t="s">
        <v>594</v>
      </c>
      <c r="C37" s="38" t="s">
        <v>595</v>
      </c>
      <c r="D37" s="919">
        <v>1</v>
      </c>
      <c r="E37" s="919">
        <v>1</v>
      </c>
      <c r="F37" s="919">
        <v>1</v>
      </c>
      <c r="G37" s="919">
        <v>1</v>
      </c>
      <c r="H37" s="919">
        <v>1</v>
      </c>
      <c r="I37" s="919">
        <v>1</v>
      </c>
      <c r="J37" s="919">
        <v>1</v>
      </c>
      <c r="K37" s="919">
        <v>1</v>
      </c>
      <c r="L37" s="919">
        <v>1</v>
      </c>
      <c r="M37" s="919">
        <v>1</v>
      </c>
      <c r="N37" s="919">
        <v>1</v>
      </c>
      <c r="O37" s="919">
        <v>1</v>
      </c>
      <c r="P37" s="924"/>
      <c r="Q37" s="940"/>
      <c r="R37" s="57"/>
      <c r="S37" s="968"/>
      <c r="T37" s="1904"/>
      <c r="U37" s="1904"/>
      <c r="V37" s="1904"/>
      <c r="W37" s="1904"/>
    </row>
    <row r="38" spans="1:23" ht="51" customHeight="1">
      <c r="A38" s="67" t="s">
        <v>596</v>
      </c>
      <c r="B38" s="206" t="s">
        <v>597</v>
      </c>
      <c r="C38" s="38" t="s">
        <v>598</v>
      </c>
      <c r="D38" s="718"/>
      <c r="E38" s="718"/>
      <c r="F38" s="717"/>
      <c r="G38" s="919">
        <v>1</v>
      </c>
      <c r="H38" s="717"/>
      <c r="I38" s="718"/>
      <c r="J38" s="919">
        <v>1</v>
      </c>
      <c r="K38" s="718"/>
      <c r="L38" s="717"/>
      <c r="M38" s="718"/>
      <c r="N38" s="718"/>
      <c r="O38" s="718"/>
      <c r="P38" s="924"/>
      <c r="Q38" s="936"/>
      <c r="R38" s="56"/>
      <c r="S38" s="964"/>
      <c r="T38" s="1904"/>
      <c r="U38" s="1904"/>
      <c r="V38" s="1904"/>
      <c r="W38" s="1904"/>
    </row>
    <row r="39" spans="1:23" ht="54.75" customHeight="1">
      <c r="A39" s="909" t="s">
        <v>599</v>
      </c>
      <c r="B39" s="910" t="s">
        <v>600</v>
      </c>
      <c r="C39" s="909" t="s">
        <v>595</v>
      </c>
      <c r="D39" s="919">
        <v>1</v>
      </c>
      <c r="E39" s="919">
        <v>1</v>
      </c>
      <c r="F39" s="919">
        <v>1</v>
      </c>
      <c r="G39" s="919">
        <v>1</v>
      </c>
      <c r="H39" s="919">
        <v>1</v>
      </c>
      <c r="I39" s="919">
        <v>1</v>
      </c>
      <c r="J39" s="919">
        <v>1</v>
      </c>
      <c r="K39" s="919">
        <v>1</v>
      </c>
      <c r="L39" s="919">
        <v>1</v>
      </c>
      <c r="M39" s="919">
        <v>1</v>
      </c>
      <c r="N39" s="919">
        <v>1</v>
      </c>
      <c r="O39" s="919">
        <v>1</v>
      </c>
      <c r="P39" s="924"/>
      <c r="Q39" s="941"/>
      <c r="R39" s="58"/>
      <c r="S39" s="969"/>
      <c r="T39" s="1904"/>
      <c r="U39" s="1904"/>
      <c r="V39" s="1904"/>
      <c r="W39" s="1904"/>
    </row>
    <row r="40" spans="1:23" ht="89.25" customHeight="1">
      <c r="A40" s="213" t="s">
        <v>601</v>
      </c>
      <c r="B40" s="67" t="s">
        <v>602</v>
      </c>
      <c r="C40" s="214" t="s">
        <v>603</v>
      </c>
      <c r="D40" s="722"/>
      <c r="E40" s="717"/>
      <c r="F40" s="717"/>
      <c r="G40" s="717"/>
      <c r="H40" s="717"/>
      <c r="I40" s="717"/>
      <c r="J40" s="919">
        <v>10</v>
      </c>
      <c r="K40" s="919">
        <v>10</v>
      </c>
      <c r="L40" s="717"/>
      <c r="M40" s="717"/>
      <c r="N40" s="717"/>
      <c r="O40" s="722"/>
      <c r="P40" s="924">
        <f>'[3]PLANTILLA DE INSUMOS'!F42</f>
        <v>9360</v>
      </c>
      <c r="Q40" s="942"/>
      <c r="R40" s="59"/>
      <c r="S40" s="970" t="s">
        <v>604</v>
      </c>
      <c r="T40" s="1904"/>
      <c r="U40" s="1904"/>
      <c r="V40" s="1904"/>
      <c r="W40" s="1904"/>
    </row>
    <row r="41" spans="1:23" ht="78" customHeight="1">
      <c r="A41" s="67" t="s">
        <v>605</v>
      </c>
      <c r="B41" s="67" t="s">
        <v>606</v>
      </c>
      <c r="C41" s="46" t="s">
        <v>607</v>
      </c>
      <c r="D41" s="722"/>
      <c r="E41" s="722"/>
      <c r="F41" s="722"/>
      <c r="G41" s="722"/>
      <c r="H41" s="722"/>
      <c r="I41" s="919">
        <v>1</v>
      </c>
      <c r="J41" s="722"/>
      <c r="K41" s="722"/>
      <c r="L41" s="722"/>
      <c r="M41" s="722"/>
      <c r="N41" s="722"/>
      <c r="O41" s="722"/>
      <c r="P41" s="924"/>
      <c r="Q41" s="731"/>
      <c r="R41" s="60"/>
      <c r="S41" s="971"/>
      <c r="T41" s="1904"/>
      <c r="U41" s="1904"/>
      <c r="V41" s="1904"/>
      <c r="W41" s="1904"/>
    </row>
    <row r="42" spans="1:23" ht="84" customHeight="1">
      <c r="A42" s="37" t="s">
        <v>608</v>
      </c>
      <c r="B42" s="37" t="s">
        <v>609</v>
      </c>
      <c r="C42" s="38" t="s">
        <v>610</v>
      </c>
      <c r="D42" s="722"/>
      <c r="E42" s="717"/>
      <c r="F42" s="717"/>
      <c r="G42" s="717"/>
      <c r="H42" s="717"/>
      <c r="I42" s="717"/>
      <c r="J42" s="717"/>
      <c r="K42" s="717"/>
      <c r="L42" s="919">
        <v>10</v>
      </c>
      <c r="M42" s="919">
        <v>10</v>
      </c>
      <c r="N42" s="919">
        <v>10</v>
      </c>
      <c r="O42" s="722"/>
      <c r="P42" s="924">
        <f>'[3]PLANTILLA DE INSUMOS'!F49</f>
        <v>140000</v>
      </c>
      <c r="Q42" s="731"/>
      <c r="R42" s="60"/>
      <c r="S42" s="971"/>
      <c r="T42" s="1904"/>
      <c r="U42" s="1904"/>
      <c r="V42" s="1904"/>
      <c r="W42" s="1904"/>
    </row>
    <row r="43" spans="1:23" ht="56.25" customHeight="1">
      <c r="A43" s="61" t="s">
        <v>611</v>
      </c>
      <c r="B43" s="67" t="s">
        <v>612</v>
      </c>
      <c r="C43" s="46" t="s">
        <v>613</v>
      </c>
      <c r="D43" s="722"/>
      <c r="E43" s="919">
        <v>2</v>
      </c>
      <c r="F43" s="919">
        <v>2</v>
      </c>
      <c r="G43" s="919">
        <v>2</v>
      </c>
      <c r="H43" s="919">
        <v>2</v>
      </c>
      <c r="I43" s="919">
        <v>2</v>
      </c>
      <c r="J43" s="919">
        <v>2</v>
      </c>
      <c r="K43" s="919">
        <v>2</v>
      </c>
      <c r="L43" s="919">
        <v>2</v>
      </c>
      <c r="M43" s="919">
        <v>2</v>
      </c>
      <c r="N43" s="919">
        <v>2</v>
      </c>
      <c r="O43" s="722"/>
      <c r="P43" s="924"/>
      <c r="Q43" s="731"/>
      <c r="R43" s="44"/>
      <c r="S43" s="971"/>
      <c r="T43" s="1904"/>
      <c r="U43" s="1904"/>
      <c r="V43" s="1904"/>
      <c r="W43" s="1904"/>
    </row>
    <row r="44" spans="1:23" s="7" customFormat="1" ht="66.75" customHeight="1">
      <c r="A44" s="61" t="s">
        <v>614</v>
      </c>
      <c r="B44" s="67" t="s">
        <v>615</v>
      </c>
      <c r="C44" s="38" t="s">
        <v>616</v>
      </c>
      <c r="D44" s="919">
        <v>1</v>
      </c>
      <c r="E44" s="919">
        <v>1</v>
      </c>
      <c r="F44" s="919">
        <v>1</v>
      </c>
      <c r="G44" s="919">
        <v>1</v>
      </c>
      <c r="H44" s="919">
        <v>1</v>
      </c>
      <c r="I44" s="919">
        <v>1</v>
      </c>
      <c r="J44" s="919">
        <v>1</v>
      </c>
      <c r="K44" s="919">
        <v>1</v>
      </c>
      <c r="L44" s="919">
        <v>1</v>
      </c>
      <c r="M44" s="919">
        <v>1</v>
      </c>
      <c r="N44" s="919">
        <v>1</v>
      </c>
      <c r="O44" s="919">
        <v>1</v>
      </c>
      <c r="P44" s="924"/>
      <c r="Q44" s="943"/>
      <c r="R44" s="62"/>
      <c r="S44" s="972"/>
      <c r="T44" s="1904"/>
      <c r="U44" s="1904"/>
      <c r="V44" s="1904"/>
      <c r="W44" s="1904"/>
    </row>
    <row r="45" spans="1:23" ht="96.75" customHeight="1">
      <c r="A45" s="483" t="s">
        <v>617</v>
      </c>
      <c r="B45" s="483" t="s">
        <v>618</v>
      </c>
      <c r="C45" s="483" t="s">
        <v>619</v>
      </c>
      <c r="D45" s="980"/>
      <c r="E45" s="980"/>
      <c r="F45" s="980"/>
      <c r="G45" s="980"/>
      <c r="H45" s="980"/>
      <c r="I45" s="980"/>
      <c r="J45" s="980"/>
      <c r="K45" s="980"/>
      <c r="L45" s="980"/>
      <c r="M45" s="980"/>
      <c r="N45" s="980"/>
      <c r="O45" s="980"/>
      <c r="P45" s="991">
        <f>P59+P63</f>
        <v>739900</v>
      </c>
      <c r="Q45" s="988"/>
      <c r="R45" s="989"/>
      <c r="S45" s="990"/>
      <c r="T45" s="1904"/>
      <c r="U45" s="1904"/>
      <c r="V45" s="1904"/>
      <c r="W45" s="1904"/>
    </row>
    <row r="46" spans="1:23" ht="65.25" customHeight="1">
      <c r="A46" s="37" t="s">
        <v>620</v>
      </c>
      <c r="B46" s="67" t="s">
        <v>343</v>
      </c>
      <c r="C46" s="46" t="s">
        <v>621</v>
      </c>
      <c r="D46" s="729"/>
      <c r="E46" s="919">
        <v>1</v>
      </c>
      <c r="F46" s="729"/>
      <c r="G46" s="919">
        <v>1</v>
      </c>
      <c r="H46" s="729"/>
      <c r="I46" s="919">
        <v>1</v>
      </c>
      <c r="J46" s="944"/>
      <c r="K46" s="919">
        <v>1</v>
      </c>
      <c r="L46" s="944"/>
      <c r="M46" s="919">
        <v>1</v>
      </c>
      <c r="N46" s="729"/>
      <c r="O46" s="919">
        <v>1</v>
      </c>
      <c r="P46" s="924"/>
      <c r="Q46" s="731"/>
      <c r="R46" s="44"/>
      <c r="S46" s="971"/>
      <c r="T46" s="1904"/>
      <c r="U46" s="1904"/>
      <c r="V46" s="1904"/>
      <c r="W46" s="1904"/>
    </row>
    <row r="47" spans="1:23" ht="49.5" customHeight="1">
      <c r="A47" s="67" t="s">
        <v>622</v>
      </c>
      <c r="B47" s="46" t="s">
        <v>623</v>
      </c>
      <c r="C47" s="46" t="s">
        <v>87</v>
      </c>
      <c r="D47" s="919">
        <v>1</v>
      </c>
      <c r="E47" s="729"/>
      <c r="F47" s="919">
        <v>1</v>
      </c>
      <c r="G47" s="729"/>
      <c r="H47" s="919">
        <v>1</v>
      </c>
      <c r="I47" s="729"/>
      <c r="J47" s="919">
        <v>1</v>
      </c>
      <c r="K47" s="944"/>
      <c r="L47" s="919">
        <v>1</v>
      </c>
      <c r="M47" s="729"/>
      <c r="N47" s="919">
        <v>1</v>
      </c>
      <c r="O47" s="729"/>
      <c r="P47" s="924"/>
      <c r="Q47" s="731"/>
      <c r="R47" s="44"/>
      <c r="S47" s="971"/>
      <c r="T47" s="1904"/>
      <c r="U47" s="1904"/>
      <c r="V47" s="1904"/>
      <c r="W47" s="1904"/>
    </row>
    <row r="48" spans="1:23" ht="54.75" customHeight="1">
      <c r="A48" s="67" t="s">
        <v>624</v>
      </c>
      <c r="B48" s="67" t="s">
        <v>343</v>
      </c>
      <c r="C48" s="46" t="s">
        <v>625</v>
      </c>
      <c r="D48" s="729"/>
      <c r="E48" s="717"/>
      <c r="F48" s="919">
        <v>1</v>
      </c>
      <c r="G48" s="717"/>
      <c r="H48" s="729"/>
      <c r="I48" s="717"/>
      <c r="J48" s="919">
        <v>1</v>
      </c>
      <c r="K48" s="717"/>
      <c r="L48" s="944"/>
      <c r="M48" s="717"/>
      <c r="N48" s="919">
        <v>1</v>
      </c>
      <c r="O48" s="717"/>
      <c r="P48" s="924"/>
      <c r="Q48" s="731"/>
      <c r="R48" s="44"/>
      <c r="S48" s="971"/>
      <c r="T48" s="1904"/>
      <c r="U48" s="1904"/>
      <c r="V48" s="1904"/>
      <c r="W48" s="1904"/>
    </row>
    <row r="49" spans="1:23" ht="48.75" customHeight="1">
      <c r="A49" s="39" t="s">
        <v>626</v>
      </c>
      <c r="B49" s="39" t="s">
        <v>627</v>
      </c>
      <c r="C49" s="39" t="s">
        <v>628</v>
      </c>
      <c r="D49" s="945"/>
      <c r="E49" s="945"/>
      <c r="F49" s="945"/>
      <c r="G49" s="945"/>
      <c r="H49" s="945"/>
      <c r="I49" s="945"/>
      <c r="J49" s="945"/>
      <c r="K49" s="945"/>
      <c r="L49" s="945"/>
      <c r="M49" s="945"/>
      <c r="N49" s="946"/>
      <c r="O49" s="946"/>
      <c r="P49" s="924"/>
      <c r="Q49" s="947"/>
      <c r="R49" s="64"/>
      <c r="S49" s="973"/>
      <c r="T49" s="1904"/>
      <c r="U49" s="1904"/>
      <c r="V49" s="1904"/>
      <c r="W49" s="1904"/>
    </row>
    <row r="50" spans="1:23" ht="46.5" customHeight="1">
      <c r="A50" s="67" t="s">
        <v>629</v>
      </c>
      <c r="B50" s="67" t="s">
        <v>630</v>
      </c>
      <c r="C50" s="46" t="s">
        <v>631</v>
      </c>
      <c r="D50" s="945"/>
      <c r="E50" s="919">
        <v>2</v>
      </c>
      <c r="F50" s="919">
        <v>2</v>
      </c>
      <c r="G50" s="919">
        <v>2</v>
      </c>
      <c r="H50" s="919">
        <v>2</v>
      </c>
      <c r="I50" s="919">
        <v>2</v>
      </c>
      <c r="J50" s="919">
        <v>2</v>
      </c>
      <c r="K50" s="919">
        <v>2</v>
      </c>
      <c r="L50" s="919">
        <v>2</v>
      </c>
      <c r="M50" s="919">
        <v>2</v>
      </c>
      <c r="N50" s="919">
        <v>2</v>
      </c>
      <c r="O50" s="946"/>
      <c r="P50" s="924"/>
      <c r="Q50" s="947"/>
      <c r="R50" s="64"/>
      <c r="S50" s="973"/>
      <c r="T50" s="1904"/>
      <c r="U50" s="1904"/>
      <c r="V50" s="1904"/>
      <c r="W50" s="1904"/>
    </row>
    <row r="51" spans="1:23" ht="81.75" customHeight="1">
      <c r="A51" s="31" t="s">
        <v>632</v>
      </c>
      <c r="B51" s="31" t="s">
        <v>633</v>
      </c>
      <c r="C51" s="65" t="s">
        <v>634</v>
      </c>
      <c r="D51" s="948"/>
      <c r="E51" s="948"/>
      <c r="F51" s="948"/>
      <c r="G51" s="948"/>
      <c r="H51" s="948"/>
      <c r="I51" s="948"/>
      <c r="J51" s="948"/>
      <c r="K51" s="948"/>
      <c r="L51" s="948"/>
      <c r="M51" s="948"/>
      <c r="N51" s="948"/>
      <c r="O51" s="948"/>
      <c r="P51" s="924"/>
      <c r="Q51" s="948"/>
      <c r="R51" s="66"/>
      <c r="S51" s="974"/>
      <c r="T51" s="1904"/>
      <c r="U51" s="1904"/>
      <c r="V51" s="1904"/>
      <c r="W51" s="1904"/>
    </row>
    <row r="52" spans="1:23" ht="55.5" customHeight="1">
      <c r="A52" s="67" t="s">
        <v>635</v>
      </c>
      <c r="B52" s="67" t="s">
        <v>636</v>
      </c>
      <c r="C52" s="46" t="s">
        <v>634</v>
      </c>
      <c r="D52" s="729"/>
      <c r="E52" s="919">
        <v>1</v>
      </c>
      <c r="F52" s="729"/>
      <c r="G52" s="919">
        <v>1</v>
      </c>
      <c r="H52" s="729"/>
      <c r="I52" s="919">
        <v>1</v>
      </c>
      <c r="J52" s="944"/>
      <c r="K52" s="717"/>
      <c r="L52" s="919">
        <v>1</v>
      </c>
      <c r="M52" s="729"/>
      <c r="N52" s="729"/>
      <c r="O52" s="729"/>
      <c r="P52" s="924"/>
      <c r="Q52" s="731"/>
      <c r="R52" s="56"/>
      <c r="S52" s="971"/>
      <c r="T52" s="1904"/>
      <c r="U52" s="1904"/>
      <c r="V52" s="1904"/>
      <c r="W52" s="1904"/>
    </row>
    <row r="53" spans="1:23" ht="65.25" customHeight="1">
      <c r="A53" s="67" t="s">
        <v>637</v>
      </c>
      <c r="B53" s="67" t="s">
        <v>638</v>
      </c>
      <c r="C53" s="46" t="s">
        <v>634</v>
      </c>
      <c r="D53" s="718"/>
      <c r="E53" s="919">
        <v>1</v>
      </c>
      <c r="F53" s="718"/>
      <c r="G53" s="919">
        <v>1</v>
      </c>
      <c r="H53" s="718"/>
      <c r="I53" s="919">
        <v>1</v>
      </c>
      <c r="J53" s="718"/>
      <c r="K53" s="718"/>
      <c r="L53" s="919">
        <v>1</v>
      </c>
      <c r="M53" s="718"/>
      <c r="N53" s="718"/>
      <c r="O53" s="718"/>
      <c r="P53" s="924"/>
      <c r="Q53" s="949"/>
      <c r="R53" s="68"/>
      <c r="S53" s="975"/>
      <c r="T53" s="1904"/>
      <c r="U53" s="1904"/>
      <c r="V53" s="1904"/>
      <c r="W53" s="1904"/>
    </row>
    <row r="54" spans="1:23" ht="63" customHeight="1">
      <c r="A54" s="46" t="s">
        <v>639</v>
      </c>
      <c r="B54" s="911" t="s">
        <v>640</v>
      </c>
      <c r="C54" s="46" t="s">
        <v>641</v>
      </c>
      <c r="D54" s="717"/>
      <c r="E54" s="717"/>
      <c r="F54" s="919">
        <v>1</v>
      </c>
      <c r="G54" s="717"/>
      <c r="H54" s="919">
        <v>1</v>
      </c>
      <c r="I54" s="717"/>
      <c r="J54" s="919">
        <v>1</v>
      </c>
      <c r="K54" s="717"/>
      <c r="L54" s="717"/>
      <c r="M54" s="919">
        <v>1</v>
      </c>
      <c r="N54" s="717"/>
      <c r="O54" s="718"/>
      <c r="P54" s="924"/>
      <c r="Q54" s="732"/>
      <c r="R54" s="69"/>
      <c r="S54" s="975"/>
      <c r="T54" s="1904"/>
      <c r="U54" s="1904"/>
      <c r="V54" s="1904"/>
      <c r="W54" s="1904"/>
    </row>
    <row r="55" spans="1:23" ht="63" customHeight="1">
      <c r="A55" s="72" t="s">
        <v>642</v>
      </c>
      <c r="B55" s="67" t="s">
        <v>643</v>
      </c>
      <c r="C55" s="46" t="s">
        <v>644</v>
      </c>
      <c r="D55" s="722"/>
      <c r="E55" s="722"/>
      <c r="F55" s="939"/>
      <c r="G55" s="722"/>
      <c r="H55" s="939"/>
      <c r="I55" s="722"/>
      <c r="J55" s="919"/>
      <c r="K55" s="717"/>
      <c r="L55" s="717"/>
      <c r="M55" s="919"/>
      <c r="N55" s="717"/>
      <c r="O55" s="718"/>
      <c r="P55" s="924"/>
      <c r="Q55" s="732"/>
      <c r="R55" s="69"/>
      <c r="S55" s="975"/>
      <c r="T55" s="1904"/>
      <c r="U55" s="1904"/>
      <c r="V55" s="1904"/>
      <c r="W55" s="1904"/>
    </row>
    <row r="56" spans="1:23" ht="75.75" customHeight="1">
      <c r="A56" s="72" t="s">
        <v>645</v>
      </c>
      <c r="B56" s="912" t="s">
        <v>646</v>
      </c>
      <c r="C56" s="72" t="s">
        <v>647</v>
      </c>
      <c r="D56" s="717"/>
      <c r="E56" s="919">
        <v>50</v>
      </c>
      <c r="F56" s="718"/>
      <c r="G56" s="919">
        <v>50</v>
      </c>
      <c r="H56" s="717"/>
      <c r="I56" s="919">
        <v>50</v>
      </c>
      <c r="J56" s="919">
        <v>50</v>
      </c>
      <c r="K56" s="717"/>
      <c r="L56" s="919">
        <v>50</v>
      </c>
      <c r="M56" s="717"/>
      <c r="N56" s="919">
        <v>50</v>
      </c>
      <c r="O56" s="718"/>
      <c r="P56" s="924"/>
      <c r="Q56" s="732"/>
      <c r="R56" s="69"/>
      <c r="S56" s="975"/>
      <c r="T56" s="1904"/>
      <c r="U56" s="1904"/>
      <c r="V56" s="1904"/>
      <c r="W56" s="1904"/>
    </row>
    <row r="57" spans="1:23" ht="91.5" customHeight="1">
      <c r="A57" s="46" t="s">
        <v>648</v>
      </c>
      <c r="B57" s="67" t="s">
        <v>649</v>
      </c>
      <c r="C57" s="46" t="s">
        <v>650</v>
      </c>
      <c r="D57" s="722"/>
      <c r="E57" s="722"/>
      <c r="F57" s="919">
        <v>10</v>
      </c>
      <c r="G57" s="722"/>
      <c r="H57" s="722"/>
      <c r="I57" s="722"/>
      <c r="J57" s="722"/>
      <c r="K57" s="722"/>
      <c r="L57" s="722"/>
      <c r="M57" s="722"/>
      <c r="N57" s="722"/>
      <c r="O57" s="718"/>
      <c r="P57" s="924"/>
      <c r="Q57" s="732"/>
      <c r="R57" s="69"/>
      <c r="S57" s="975"/>
      <c r="T57" s="1904"/>
      <c r="U57" s="1904"/>
      <c r="V57" s="1904"/>
      <c r="W57" s="1904"/>
    </row>
    <row r="58" spans="1:23" ht="57.75" customHeight="1">
      <c r="A58" s="31" t="s">
        <v>651</v>
      </c>
      <c r="B58" s="31" t="s">
        <v>246</v>
      </c>
      <c r="C58" s="31"/>
      <c r="D58" s="719"/>
      <c r="E58" s="719"/>
      <c r="F58" s="719"/>
      <c r="G58" s="719"/>
      <c r="H58" s="719"/>
      <c r="I58" s="719"/>
      <c r="J58" s="719"/>
      <c r="K58" s="719"/>
      <c r="L58" s="719"/>
      <c r="M58" s="719"/>
      <c r="N58" s="719"/>
      <c r="O58" s="719"/>
      <c r="P58" s="924"/>
      <c r="Q58" s="950"/>
      <c r="R58" s="70"/>
      <c r="S58" s="976"/>
      <c r="T58" s="1904"/>
      <c r="U58" s="1904"/>
      <c r="V58" s="1904"/>
      <c r="W58" s="1904"/>
    </row>
    <row r="59" spans="1:23" ht="130.5" customHeight="1">
      <c r="A59" s="72" t="s">
        <v>652</v>
      </c>
      <c r="B59" s="46" t="s">
        <v>464</v>
      </c>
      <c r="C59" s="46" t="s">
        <v>653</v>
      </c>
      <c r="D59" s="951"/>
      <c r="E59" s="951"/>
      <c r="F59" s="919"/>
      <c r="G59" s="952"/>
      <c r="H59" s="951"/>
      <c r="I59" s="951"/>
      <c r="J59" s="719"/>
      <c r="K59" s="719"/>
      <c r="L59" s="719"/>
      <c r="M59" s="719"/>
      <c r="N59" s="719"/>
      <c r="O59" s="719"/>
      <c r="P59" s="924">
        <v>547500</v>
      </c>
      <c r="Q59" s="950"/>
      <c r="R59" s="70"/>
      <c r="S59" s="976"/>
      <c r="T59" s="1904"/>
      <c r="U59" s="1904"/>
      <c r="V59" s="1904"/>
      <c r="W59" s="1904"/>
    </row>
    <row r="60" spans="1:23" ht="77.099999999999994" customHeight="1">
      <c r="A60" s="67" t="s">
        <v>654</v>
      </c>
      <c r="B60" s="38" t="s">
        <v>243</v>
      </c>
      <c r="C60" s="46" t="s">
        <v>655</v>
      </c>
      <c r="D60" s="722"/>
      <c r="E60" s="722"/>
      <c r="F60" s="717"/>
      <c r="G60" s="919"/>
      <c r="H60" s="717"/>
      <c r="I60" s="722"/>
      <c r="J60" s="722"/>
      <c r="K60" s="722"/>
      <c r="L60" s="722"/>
      <c r="M60" s="722"/>
      <c r="N60" s="722"/>
      <c r="O60" s="722"/>
      <c r="P60" s="924"/>
      <c r="Q60" s="731"/>
      <c r="R60" s="44"/>
      <c r="S60" s="971"/>
      <c r="T60" s="1904"/>
      <c r="U60" s="1904"/>
      <c r="V60" s="1904"/>
      <c r="W60" s="1904"/>
    </row>
    <row r="61" spans="1:23" ht="75.95" customHeight="1">
      <c r="A61" s="67" t="s">
        <v>656</v>
      </c>
      <c r="B61" s="38" t="s">
        <v>657</v>
      </c>
      <c r="C61" s="46" t="s">
        <v>658</v>
      </c>
      <c r="D61" s="722"/>
      <c r="E61" s="722"/>
      <c r="F61" s="919">
        <v>10</v>
      </c>
      <c r="G61" s="717"/>
      <c r="H61" s="717"/>
      <c r="I61" s="919">
        <v>10</v>
      </c>
      <c r="J61" s="717"/>
      <c r="K61" s="722"/>
      <c r="L61" s="722"/>
      <c r="M61" s="919">
        <v>10</v>
      </c>
      <c r="N61" s="722"/>
      <c r="O61" s="722"/>
      <c r="P61" s="924"/>
      <c r="Q61" s="731"/>
      <c r="R61" s="44"/>
      <c r="S61" s="971"/>
      <c r="T61" s="1904"/>
      <c r="U61" s="1904"/>
      <c r="V61" s="1904"/>
      <c r="W61" s="1904"/>
    </row>
    <row r="62" spans="1:23" ht="65.25" customHeight="1">
      <c r="A62" s="67" t="s">
        <v>659</v>
      </c>
      <c r="B62" s="46" t="s">
        <v>660</v>
      </c>
      <c r="C62" s="46" t="s">
        <v>661</v>
      </c>
      <c r="D62" s="722"/>
      <c r="E62" s="722"/>
      <c r="F62" s="939"/>
      <c r="G62" s="722"/>
      <c r="H62" s="722"/>
      <c r="I62" s="939"/>
      <c r="J62" s="717"/>
      <c r="K62" s="722"/>
      <c r="L62" s="722"/>
      <c r="M62" s="919"/>
      <c r="N62" s="722"/>
      <c r="O62" s="722"/>
      <c r="P62" s="924"/>
      <c r="Q62" s="731"/>
      <c r="R62" s="44"/>
      <c r="S62" s="971"/>
      <c r="T62" s="1904"/>
      <c r="U62" s="1904"/>
      <c r="V62" s="1904"/>
      <c r="W62" s="1904"/>
    </row>
    <row r="63" spans="1:23" ht="74.25" customHeight="1">
      <c r="A63" s="31" t="s">
        <v>662</v>
      </c>
      <c r="B63" s="31" t="s">
        <v>663</v>
      </c>
      <c r="C63" s="41" t="s">
        <v>664</v>
      </c>
      <c r="D63" s="719"/>
      <c r="E63" s="719"/>
      <c r="F63" s="719"/>
      <c r="G63" s="719"/>
      <c r="H63" s="719"/>
      <c r="I63" s="719"/>
      <c r="J63" s="718"/>
      <c r="K63" s="719"/>
      <c r="L63" s="719"/>
      <c r="M63" s="719"/>
      <c r="N63" s="719"/>
      <c r="O63" s="719"/>
      <c r="P63" s="924">
        <f>'[3]PLANTILLA DE INSUMOS'!F55</f>
        <v>192400</v>
      </c>
      <c r="Q63" s="719"/>
      <c r="R63" s="31"/>
      <c r="S63" s="465"/>
      <c r="T63" s="1904"/>
      <c r="U63" s="1904"/>
      <c r="V63" s="1904"/>
      <c r="W63" s="1904"/>
    </row>
    <row r="64" spans="1:23" ht="46.5" customHeight="1">
      <c r="A64" s="38" t="s">
        <v>665</v>
      </c>
      <c r="B64" s="67" t="s">
        <v>666</v>
      </c>
      <c r="C64" s="37" t="s">
        <v>667</v>
      </c>
      <c r="D64" s="717"/>
      <c r="E64" s="717"/>
      <c r="F64" s="717"/>
      <c r="G64" s="717"/>
      <c r="H64" s="717"/>
      <c r="I64" s="919"/>
      <c r="J64" s="717"/>
      <c r="K64" s="717"/>
      <c r="L64" s="717"/>
      <c r="M64" s="717"/>
      <c r="N64" s="717"/>
      <c r="O64" s="717"/>
      <c r="P64" s="924"/>
      <c r="Q64" s="936"/>
      <c r="R64" s="49"/>
      <c r="S64" s="964"/>
      <c r="T64" s="1904"/>
      <c r="U64" s="1904"/>
      <c r="V64" s="1904"/>
      <c r="W64" s="1904"/>
    </row>
    <row r="65" spans="1:23" ht="69.75" customHeight="1">
      <c r="A65" s="37" t="s">
        <v>668</v>
      </c>
      <c r="B65" s="37" t="s">
        <v>669</v>
      </c>
      <c r="C65" s="37" t="s">
        <v>670</v>
      </c>
      <c r="D65" s="717"/>
      <c r="E65" s="717"/>
      <c r="F65" s="919">
        <v>25</v>
      </c>
      <c r="G65" s="919">
        <v>25</v>
      </c>
      <c r="H65" s="717"/>
      <c r="I65" s="717"/>
      <c r="J65" s="919">
        <v>25</v>
      </c>
      <c r="K65" s="919">
        <v>25</v>
      </c>
      <c r="L65" s="717"/>
      <c r="M65" s="717"/>
      <c r="N65" s="717"/>
      <c r="O65" s="717"/>
      <c r="P65" s="924"/>
      <c r="Q65" s="936"/>
      <c r="R65" s="49"/>
      <c r="S65" s="964"/>
      <c r="T65" s="1904"/>
      <c r="U65" s="1904"/>
      <c r="V65" s="1904"/>
      <c r="W65" s="1904"/>
    </row>
    <row r="66" spans="1:23" ht="42.75" customHeight="1">
      <c r="A66" s="67" t="s">
        <v>671</v>
      </c>
      <c r="B66" s="67" t="s">
        <v>218</v>
      </c>
      <c r="C66" s="37" t="s">
        <v>672</v>
      </c>
      <c r="D66" s="717"/>
      <c r="E66" s="717"/>
      <c r="F66" s="717"/>
      <c r="G66" s="717"/>
      <c r="H66" s="717"/>
      <c r="I66" s="717"/>
      <c r="J66" s="717"/>
      <c r="K66" s="717"/>
      <c r="L66" s="919">
        <v>1</v>
      </c>
      <c r="M66" s="919">
        <v>1</v>
      </c>
      <c r="N66" s="919">
        <v>1</v>
      </c>
      <c r="O66" s="717"/>
      <c r="P66" s="924"/>
      <c r="Q66" s="936"/>
      <c r="R66" s="49"/>
      <c r="S66" s="964"/>
      <c r="T66" s="1904"/>
      <c r="U66" s="1904"/>
      <c r="V66" s="1904"/>
      <c r="W66" s="1904"/>
    </row>
    <row r="67" spans="1:23" s="7" customFormat="1" ht="67.5" customHeight="1">
      <c r="A67" s="72" t="s">
        <v>673</v>
      </c>
      <c r="B67" s="72" t="s">
        <v>674</v>
      </c>
      <c r="C67" s="72" t="s">
        <v>392</v>
      </c>
      <c r="D67" s="953"/>
      <c r="E67" s="953"/>
      <c r="F67" s="953"/>
      <c r="G67" s="953"/>
      <c r="H67" s="953"/>
      <c r="I67" s="953"/>
      <c r="J67" s="953"/>
      <c r="K67" s="953"/>
      <c r="L67" s="953"/>
      <c r="M67" s="953"/>
      <c r="N67" s="953"/>
      <c r="O67" s="953"/>
      <c r="P67" s="924"/>
      <c r="Q67" s="954"/>
      <c r="R67" s="71"/>
      <c r="S67" s="977"/>
      <c r="T67" s="1904"/>
      <c r="U67" s="1904"/>
      <c r="V67" s="1904"/>
      <c r="W67" s="1904"/>
    </row>
    <row r="68" spans="1:23" ht="60" customHeight="1">
      <c r="A68" s="911" t="s">
        <v>675</v>
      </c>
      <c r="B68" s="911" t="s">
        <v>676</v>
      </c>
      <c r="C68" s="46" t="s">
        <v>677</v>
      </c>
      <c r="D68" s="717"/>
      <c r="E68" s="717"/>
      <c r="F68" s="717"/>
      <c r="G68" s="919">
        <v>1</v>
      </c>
      <c r="H68" s="717"/>
      <c r="I68" s="717"/>
      <c r="J68" s="717"/>
      <c r="K68" s="717"/>
      <c r="L68" s="717"/>
      <c r="M68" s="717"/>
      <c r="N68" s="717"/>
      <c r="O68" s="717"/>
      <c r="P68" s="924"/>
      <c r="Q68" s="936"/>
      <c r="R68" s="49"/>
      <c r="S68" s="964"/>
      <c r="T68" s="1904"/>
      <c r="U68" s="1904"/>
      <c r="V68" s="1904"/>
      <c r="W68" s="1904"/>
    </row>
    <row r="69" spans="1:23" ht="50.25" customHeight="1">
      <c r="A69" s="911" t="s">
        <v>678</v>
      </c>
      <c r="B69" s="911" t="s">
        <v>679</v>
      </c>
      <c r="C69" s="46" t="s">
        <v>680</v>
      </c>
      <c r="D69" s="717"/>
      <c r="E69" s="717"/>
      <c r="F69" s="717"/>
      <c r="G69" s="717"/>
      <c r="H69" s="717"/>
      <c r="I69" s="717"/>
      <c r="J69" s="919">
        <v>1</v>
      </c>
      <c r="K69" s="717"/>
      <c r="L69" s="717"/>
      <c r="M69" s="717"/>
      <c r="N69" s="717"/>
      <c r="O69" s="717"/>
      <c r="P69" s="924"/>
      <c r="Q69" s="936"/>
      <c r="R69" s="49"/>
      <c r="S69" s="964"/>
      <c r="T69" s="1904"/>
      <c r="U69" s="1904"/>
      <c r="V69" s="1904"/>
      <c r="W69" s="1904"/>
    </row>
    <row r="70" spans="1:23" ht="48.75" customHeight="1">
      <c r="A70" s="912" t="s">
        <v>681</v>
      </c>
      <c r="B70" s="911" t="s">
        <v>682</v>
      </c>
      <c r="C70" s="38" t="s">
        <v>683</v>
      </c>
      <c r="D70" s="717"/>
      <c r="E70" s="717"/>
      <c r="F70" s="919">
        <v>1</v>
      </c>
      <c r="G70" s="717"/>
      <c r="H70" s="717"/>
      <c r="I70" s="717"/>
      <c r="J70" s="717"/>
      <c r="K70" s="717"/>
      <c r="L70" s="717"/>
      <c r="M70" s="717"/>
      <c r="N70" s="717"/>
      <c r="O70" s="717"/>
      <c r="P70" s="924"/>
      <c r="Q70" s="936"/>
      <c r="R70" s="49"/>
      <c r="S70" s="964"/>
      <c r="T70" s="1904"/>
      <c r="U70" s="1904"/>
      <c r="V70" s="1904"/>
      <c r="W70" s="1904"/>
    </row>
    <row r="71" spans="1:23" s="7" customFormat="1" ht="65.25" customHeight="1">
      <c r="A71" s="72" t="s">
        <v>684</v>
      </c>
      <c r="B71" s="66" t="s">
        <v>685</v>
      </c>
      <c r="C71" s="38" t="s">
        <v>449</v>
      </c>
      <c r="D71" s="718"/>
      <c r="E71" s="718"/>
      <c r="F71" s="718"/>
      <c r="G71" s="718"/>
      <c r="H71" s="718"/>
      <c r="I71" s="718"/>
      <c r="J71" s="919">
        <v>1</v>
      </c>
      <c r="K71" s="955"/>
      <c r="L71" s="955"/>
      <c r="M71" s="718"/>
      <c r="N71" s="718"/>
      <c r="O71" s="718"/>
      <c r="P71" s="924"/>
      <c r="Q71" s="732"/>
      <c r="R71" s="42"/>
      <c r="S71" s="975"/>
      <c r="T71" s="1904"/>
      <c r="U71" s="1904"/>
      <c r="V71" s="1904"/>
      <c r="W71" s="1904"/>
    </row>
    <row r="72" spans="1:23" ht="36.75" customHeight="1">
      <c r="A72" s="46" t="s">
        <v>686</v>
      </c>
      <c r="B72" s="46" t="s">
        <v>687</v>
      </c>
      <c r="C72" s="38" t="s">
        <v>449</v>
      </c>
      <c r="D72" s="729"/>
      <c r="E72" s="919">
        <v>1</v>
      </c>
      <c r="F72" s="729"/>
      <c r="G72" s="729"/>
      <c r="H72" s="729"/>
      <c r="I72" s="922"/>
      <c r="J72" s="944"/>
      <c r="K72" s="944"/>
      <c r="L72" s="944"/>
      <c r="M72" s="729"/>
      <c r="N72" s="729"/>
      <c r="O72" s="729"/>
      <c r="P72" s="924"/>
      <c r="Q72" s="731"/>
      <c r="R72" s="56"/>
      <c r="S72" s="971"/>
      <c r="T72" s="1904"/>
      <c r="U72" s="1904"/>
      <c r="V72" s="1904"/>
      <c r="W72" s="1904"/>
    </row>
    <row r="73" spans="1:23" ht="36.75" customHeight="1">
      <c r="A73" s="46" t="s">
        <v>688</v>
      </c>
      <c r="B73" s="46" t="s">
        <v>689</v>
      </c>
      <c r="C73" s="38" t="s">
        <v>449</v>
      </c>
      <c r="D73" s="729"/>
      <c r="E73" s="729"/>
      <c r="F73" s="729"/>
      <c r="G73" s="729"/>
      <c r="H73" s="729"/>
      <c r="I73" s="729"/>
      <c r="J73" s="944"/>
      <c r="K73" s="717"/>
      <c r="L73" s="944"/>
      <c r="M73" s="919">
        <v>1</v>
      </c>
      <c r="N73" s="729"/>
      <c r="O73" s="729"/>
      <c r="P73" s="924"/>
      <c r="Q73" s="731"/>
      <c r="R73" s="56"/>
      <c r="S73" s="971"/>
      <c r="T73" s="1904"/>
      <c r="U73" s="1904"/>
      <c r="V73" s="1904"/>
      <c r="W73" s="1904"/>
    </row>
    <row r="74" spans="1:23" ht="41.25" customHeight="1">
      <c r="A74" s="46" t="s">
        <v>690</v>
      </c>
      <c r="B74" s="46" t="s">
        <v>691</v>
      </c>
      <c r="C74" s="38" t="s">
        <v>392</v>
      </c>
      <c r="D74" s="729"/>
      <c r="E74" s="729"/>
      <c r="F74" s="729"/>
      <c r="G74" s="729"/>
      <c r="H74" s="729"/>
      <c r="I74" s="729"/>
      <c r="J74" s="919">
        <v>1</v>
      </c>
      <c r="K74" s="944"/>
      <c r="L74" s="944"/>
      <c r="M74" s="729"/>
      <c r="N74" s="922"/>
      <c r="O74" s="729"/>
      <c r="P74" s="924"/>
      <c r="Q74" s="731"/>
      <c r="R74" s="56"/>
      <c r="S74" s="971"/>
      <c r="T74" s="1904"/>
      <c r="U74" s="1904"/>
      <c r="V74" s="1904"/>
      <c r="W74" s="1904"/>
    </row>
    <row r="75" spans="1:23" ht="54" customHeight="1">
      <c r="A75" s="46" t="s">
        <v>692</v>
      </c>
      <c r="B75" s="46" t="s">
        <v>693</v>
      </c>
      <c r="C75" s="46" t="s">
        <v>694</v>
      </c>
      <c r="D75" s="729"/>
      <c r="E75" s="729"/>
      <c r="F75" s="922"/>
      <c r="G75" s="729"/>
      <c r="H75" s="729"/>
      <c r="I75" s="729"/>
      <c r="J75" s="919">
        <v>15</v>
      </c>
      <c r="K75" s="919">
        <v>15</v>
      </c>
      <c r="L75" s="729"/>
      <c r="M75" s="729"/>
      <c r="N75" s="729"/>
      <c r="O75" s="729"/>
      <c r="P75" s="924"/>
      <c r="Q75" s="731"/>
      <c r="R75" s="56"/>
      <c r="S75" s="971"/>
      <c r="T75" s="1904"/>
      <c r="U75" s="1904"/>
      <c r="V75" s="1904"/>
      <c r="W75" s="1904"/>
    </row>
    <row r="76" spans="1:23" ht="33">
      <c r="A76" s="72" t="s">
        <v>695</v>
      </c>
      <c r="B76" s="46" t="s">
        <v>696</v>
      </c>
      <c r="C76" s="46" t="s">
        <v>697</v>
      </c>
      <c r="D76" s="939"/>
      <c r="E76" s="939"/>
      <c r="F76" s="939"/>
      <c r="G76" s="939"/>
      <c r="H76" s="939"/>
      <c r="I76" s="939"/>
      <c r="J76" s="919"/>
      <c r="K76" s="919"/>
      <c r="L76" s="919"/>
      <c r="M76" s="919"/>
      <c r="N76" s="919"/>
      <c r="O76" s="939"/>
      <c r="P76" s="959"/>
      <c r="Q76" s="956"/>
      <c r="R76" s="90"/>
      <c r="S76" s="760"/>
      <c r="T76" s="1904"/>
      <c r="U76" s="1904"/>
      <c r="V76" s="1904"/>
      <c r="W76" s="1904"/>
    </row>
    <row r="77" spans="1:23" ht="32.25" customHeight="1">
      <c r="A77" s="72" t="s">
        <v>698</v>
      </c>
      <c r="B77" s="72" t="s">
        <v>699</v>
      </c>
      <c r="C77" s="72" t="s">
        <v>700</v>
      </c>
      <c r="D77" s="934"/>
      <c r="E77" s="934"/>
      <c r="F77" s="919"/>
      <c r="G77" s="934"/>
      <c r="H77" s="934"/>
      <c r="I77" s="934"/>
      <c r="J77" s="934"/>
      <c r="K77" s="934"/>
      <c r="L77" s="934"/>
      <c r="M77" s="934"/>
      <c r="N77" s="934"/>
      <c r="O77" s="939"/>
      <c r="P77" s="957"/>
      <c r="Q77" s="956"/>
      <c r="R77" s="90"/>
      <c r="S77" s="760"/>
      <c r="T77" s="1904"/>
      <c r="U77" s="1904"/>
      <c r="V77" s="1904"/>
      <c r="W77" s="1904"/>
    </row>
    <row r="78" spans="1:23" ht="33" customHeight="1">
      <c r="A78" s="73" t="s">
        <v>701</v>
      </c>
      <c r="B78" s="75" t="s">
        <v>702</v>
      </c>
      <c r="C78" s="75" t="s">
        <v>703</v>
      </c>
      <c r="D78" s="939"/>
      <c r="E78" s="939"/>
      <c r="F78" s="919">
        <v>20000</v>
      </c>
      <c r="G78" s="939"/>
      <c r="H78" s="939"/>
      <c r="I78" s="939"/>
      <c r="J78" s="939"/>
      <c r="K78" s="939"/>
      <c r="L78" s="939"/>
      <c r="M78" s="939"/>
      <c r="N78" s="939"/>
      <c r="O78" s="939"/>
      <c r="P78" s="957"/>
      <c r="Q78" s="956"/>
      <c r="R78" s="90"/>
      <c r="S78" s="760"/>
      <c r="T78" s="1904"/>
      <c r="U78" s="1904"/>
      <c r="V78" s="1904"/>
      <c r="W78" s="1904"/>
    </row>
    <row r="79" spans="1:23" ht="33" customHeight="1">
      <c r="A79" s="46" t="s">
        <v>704</v>
      </c>
      <c r="B79" s="75" t="s">
        <v>702</v>
      </c>
      <c r="C79" s="75" t="s">
        <v>703</v>
      </c>
      <c r="D79" s="729"/>
      <c r="E79" s="729"/>
      <c r="F79" s="919">
        <v>20000</v>
      </c>
      <c r="G79" s="729"/>
      <c r="H79" s="729"/>
      <c r="I79" s="729"/>
      <c r="J79" s="729"/>
      <c r="K79" s="729"/>
      <c r="L79" s="729"/>
      <c r="M79" s="729"/>
      <c r="N79" s="729"/>
      <c r="O79" s="939"/>
      <c r="P79" s="957"/>
      <c r="Q79" s="956"/>
      <c r="R79" s="90"/>
      <c r="S79" s="760"/>
      <c r="T79" s="1904"/>
      <c r="U79" s="1904"/>
      <c r="V79" s="1904"/>
      <c r="W79" s="1904"/>
    </row>
    <row r="80" spans="1:23" ht="31.5" customHeight="1">
      <c r="A80" s="46" t="s">
        <v>705</v>
      </c>
      <c r="B80" s="46" t="s">
        <v>706</v>
      </c>
      <c r="C80" s="46" t="s">
        <v>707</v>
      </c>
      <c r="D80" s="729"/>
      <c r="E80" s="729"/>
      <c r="F80" s="919">
        <v>500</v>
      </c>
      <c r="G80" s="729"/>
      <c r="H80" s="729"/>
      <c r="I80" s="729"/>
      <c r="J80" s="729"/>
      <c r="K80" s="729"/>
      <c r="L80" s="729"/>
      <c r="M80" s="729"/>
      <c r="N80" s="729"/>
      <c r="O80" s="939"/>
      <c r="P80" s="957"/>
      <c r="Q80" s="956"/>
      <c r="R80" s="90"/>
      <c r="S80" s="760"/>
      <c r="T80" s="1904"/>
      <c r="U80" s="1904"/>
      <c r="V80" s="1904"/>
      <c r="W80" s="1904"/>
    </row>
    <row r="81" spans="1:23" ht="29.45" customHeight="1">
      <c r="A81" s="46" t="s">
        <v>708</v>
      </c>
      <c r="B81" s="46" t="s">
        <v>709</v>
      </c>
      <c r="C81" s="46" t="s">
        <v>710</v>
      </c>
      <c r="D81" s="729"/>
      <c r="E81" s="729"/>
      <c r="F81" s="919">
        <v>100</v>
      </c>
      <c r="G81" s="729"/>
      <c r="H81" s="729"/>
      <c r="I81" s="729"/>
      <c r="J81" s="729"/>
      <c r="K81" s="729"/>
      <c r="L81" s="729"/>
      <c r="M81" s="729"/>
      <c r="N81" s="729"/>
      <c r="O81" s="939"/>
      <c r="P81" s="957"/>
      <c r="Q81" s="956"/>
      <c r="R81" s="90"/>
      <c r="S81" s="760"/>
      <c r="T81" s="1904"/>
      <c r="U81" s="1904"/>
      <c r="V81" s="1904"/>
      <c r="W81" s="1904"/>
    </row>
    <row r="82" spans="1:23" ht="29.45" customHeight="1">
      <c r="A82" s="46" t="s">
        <v>711</v>
      </c>
      <c r="B82" s="73" t="s">
        <v>712</v>
      </c>
      <c r="C82" s="96" t="s">
        <v>713</v>
      </c>
      <c r="D82" s="958"/>
      <c r="E82" s="958"/>
      <c r="F82" s="919">
        <v>100</v>
      </c>
      <c r="G82" s="958"/>
      <c r="H82" s="958"/>
      <c r="I82" s="958"/>
      <c r="J82" s="958"/>
      <c r="K82" s="958"/>
      <c r="L82" s="958"/>
      <c r="M82" s="958"/>
      <c r="N82" s="958"/>
      <c r="O82" s="939"/>
      <c r="P82" s="957"/>
      <c r="Q82" s="956"/>
      <c r="R82" s="90"/>
      <c r="S82" s="760"/>
      <c r="T82" s="1904"/>
      <c r="U82" s="1904"/>
      <c r="V82" s="1904"/>
      <c r="W82" s="1904"/>
    </row>
    <row r="83" spans="1:23" ht="29.45" customHeight="1">
      <c r="A83" s="75" t="s">
        <v>714</v>
      </c>
      <c r="B83" s="73" t="s">
        <v>712</v>
      </c>
      <c r="C83" s="913" t="s">
        <v>713</v>
      </c>
      <c r="D83" s="958"/>
      <c r="E83" s="958"/>
      <c r="F83" s="919">
        <v>100</v>
      </c>
      <c r="G83" s="958"/>
      <c r="H83" s="958"/>
      <c r="I83" s="958"/>
      <c r="J83" s="958"/>
      <c r="K83" s="958"/>
      <c r="L83" s="958"/>
      <c r="M83" s="958"/>
      <c r="N83" s="958"/>
      <c r="O83" s="939"/>
      <c r="P83" s="957"/>
      <c r="Q83" s="956"/>
      <c r="R83" s="90"/>
      <c r="S83" s="760"/>
      <c r="T83" s="1904"/>
      <c r="U83" s="1904"/>
      <c r="V83" s="1904"/>
      <c r="W83" s="1904"/>
    </row>
    <row r="84" spans="1:23" ht="59.25" customHeight="1" thickBot="1">
      <c r="A84" s="75" t="s">
        <v>715</v>
      </c>
      <c r="B84" s="46" t="s">
        <v>716</v>
      </c>
      <c r="C84" s="46" t="s">
        <v>717</v>
      </c>
      <c r="D84" s="958"/>
      <c r="E84" s="958"/>
      <c r="F84" s="919">
        <v>1000</v>
      </c>
      <c r="G84" s="958"/>
      <c r="H84" s="958"/>
      <c r="I84" s="958"/>
      <c r="J84" s="958"/>
      <c r="K84" s="958"/>
      <c r="L84" s="958"/>
      <c r="M84" s="958"/>
      <c r="N84" s="958"/>
      <c r="O84" s="939"/>
      <c r="P84" s="957"/>
      <c r="Q84" s="956"/>
      <c r="R84" s="90"/>
      <c r="S84" s="760"/>
      <c r="T84" s="1905"/>
      <c r="U84" s="1905"/>
      <c r="V84" s="1905"/>
      <c r="W84" s="1905"/>
    </row>
    <row r="85" spans="1:23" ht="16.5">
      <c r="C85" s="74"/>
      <c r="D85" s="211"/>
      <c r="E85" s="202"/>
      <c r="F85" s="202"/>
      <c r="G85" s="202"/>
      <c r="H85" s="202"/>
      <c r="I85" s="202"/>
      <c r="J85" s="202"/>
      <c r="K85" s="202"/>
      <c r="L85" s="202"/>
      <c r="M85" s="202"/>
      <c r="N85" s="202"/>
      <c r="O85" s="1"/>
      <c r="P85" s="168"/>
      <c r="Q85" s="212"/>
      <c r="R85" s="1"/>
      <c r="S85" s="1"/>
    </row>
    <row r="86" spans="1:23" ht="15" customHeight="1" thickBot="1">
      <c r="G86" s="26"/>
      <c r="H86" s="26"/>
      <c r="I86" s="1924" t="s">
        <v>898</v>
      </c>
      <c r="J86" s="1924"/>
      <c r="K86" s="1924"/>
      <c r="L86" s="1924"/>
      <c r="M86" s="1924"/>
      <c r="N86" s="1924"/>
      <c r="O86" s="1924"/>
      <c r="P86" s="350">
        <f>P93+P94</f>
        <v>3747183</v>
      </c>
      <c r="Q86" s="351"/>
      <c r="R86" s="370"/>
      <c r="S86" s="261"/>
    </row>
    <row r="87" spans="1:23" ht="15" customHeight="1" thickBot="1">
      <c r="G87" s="26"/>
      <c r="H87" s="26"/>
      <c r="I87" s="1894" t="s">
        <v>2323</v>
      </c>
      <c r="J87" s="1895"/>
      <c r="K87" s="1895"/>
      <c r="L87" s="1895"/>
      <c r="M87" s="1895"/>
      <c r="N87" s="1895"/>
      <c r="O87" s="1896"/>
      <c r="P87" s="352">
        <v>7819911</v>
      </c>
      <c r="Q87" s="353"/>
      <c r="R87" s="371"/>
      <c r="S87" s="262"/>
    </row>
    <row r="88" spans="1:23" ht="15" customHeight="1" thickBot="1">
      <c r="G88" s="26"/>
      <c r="H88" s="26"/>
      <c r="I88" s="1894" t="s">
        <v>2324</v>
      </c>
      <c r="J88" s="1895"/>
      <c r="K88" s="1895"/>
      <c r="L88" s="1895"/>
      <c r="M88" s="1895"/>
      <c r="N88" s="1895"/>
      <c r="O88" s="1896"/>
      <c r="P88" s="352">
        <f>P86+P87</f>
        <v>11567094</v>
      </c>
      <c r="Q88" s="353">
        <f>Q60+Q76+Q79+Q81</f>
        <v>0</v>
      </c>
      <c r="R88" s="371"/>
      <c r="S88" s="263"/>
    </row>
    <row r="89" spans="1:23" ht="15" customHeight="1">
      <c r="G89" s="26"/>
      <c r="H89" s="26"/>
      <c r="I89" s="1923" t="s">
        <v>3156</v>
      </c>
      <c r="J89" s="1923"/>
      <c r="K89" s="1923"/>
      <c r="L89" s="1923"/>
      <c r="M89" s="1923"/>
      <c r="N89" s="1923"/>
      <c r="O89" s="1923"/>
      <c r="P89" s="1923"/>
      <c r="Q89" s="346"/>
      <c r="R89" s="372"/>
      <c r="S89" s="347"/>
    </row>
    <row r="90" spans="1:23" ht="6.4" customHeight="1">
      <c r="G90" s="26"/>
      <c r="H90" s="26"/>
      <c r="I90" s="1917" t="s">
        <v>3145</v>
      </c>
      <c r="J90" s="1917"/>
      <c r="K90" s="1917"/>
      <c r="L90" s="1917"/>
      <c r="M90" s="1917"/>
      <c r="N90" s="1917"/>
      <c r="O90" s="1918"/>
      <c r="P90" s="1921" t="s">
        <v>3157</v>
      </c>
      <c r="Q90" s="1906" t="s">
        <v>3275</v>
      </c>
      <c r="R90" s="1909" t="s">
        <v>3255</v>
      </c>
      <c r="S90" s="1906" t="s">
        <v>3160</v>
      </c>
    </row>
    <row r="91" spans="1:23" ht="14.65" customHeight="1">
      <c r="G91" s="26"/>
      <c r="H91" s="26"/>
      <c r="I91" s="1919"/>
      <c r="J91" s="1919"/>
      <c r="K91" s="1919"/>
      <c r="L91" s="1919"/>
      <c r="M91" s="1919"/>
      <c r="N91" s="1919"/>
      <c r="O91" s="1920"/>
      <c r="P91" s="1922"/>
      <c r="Q91" s="1907"/>
      <c r="R91" s="1910"/>
      <c r="S91" s="1907"/>
    </row>
    <row r="92" spans="1:23" ht="14.65" customHeight="1">
      <c r="G92" s="1915" t="s">
        <v>3146</v>
      </c>
      <c r="H92" s="1915"/>
      <c r="I92" s="1915"/>
      <c r="J92" s="1916"/>
      <c r="K92" s="1912" t="s">
        <v>3147</v>
      </c>
      <c r="L92" s="1913"/>
      <c r="M92" s="1913"/>
      <c r="N92" s="1913"/>
      <c r="O92" s="1914"/>
      <c r="P92" s="354">
        <v>7819911</v>
      </c>
      <c r="Q92" s="1907"/>
      <c r="R92" s="1910"/>
      <c r="S92" s="1907"/>
    </row>
    <row r="93" spans="1:23" ht="14.65" customHeight="1">
      <c r="G93" s="1915" t="s">
        <v>3148</v>
      </c>
      <c r="H93" s="1915"/>
      <c r="I93" s="1915"/>
      <c r="J93" s="1916"/>
      <c r="K93" s="1912" t="s">
        <v>3149</v>
      </c>
      <c r="L93" s="1913"/>
      <c r="M93" s="1913"/>
      <c r="N93" s="1913"/>
      <c r="O93" s="1914"/>
      <c r="P93" s="354">
        <v>3500000</v>
      </c>
      <c r="Q93" s="1907"/>
      <c r="R93" s="1910"/>
      <c r="S93" s="1907"/>
    </row>
    <row r="94" spans="1:23" ht="14.65" customHeight="1">
      <c r="G94" s="1915" t="s">
        <v>3150</v>
      </c>
      <c r="H94" s="1915"/>
      <c r="I94" s="1915"/>
      <c r="J94" s="1916"/>
      <c r="K94" s="1912" t="s">
        <v>3151</v>
      </c>
      <c r="L94" s="1913"/>
      <c r="M94" s="1913"/>
      <c r="N94" s="1913"/>
      <c r="O94" s="1914"/>
      <c r="P94" s="354">
        <v>247183</v>
      </c>
      <c r="Q94" s="1907"/>
      <c r="R94" s="1910"/>
      <c r="S94" s="1907"/>
    </row>
    <row r="95" spans="1:23" ht="14.65" customHeight="1">
      <c r="G95" s="1915" t="s">
        <v>3152</v>
      </c>
      <c r="H95" s="1915"/>
      <c r="I95" s="1915"/>
      <c r="J95" s="1916"/>
      <c r="K95" s="1912" t="s">
        <v>3153</v>
      </c>
      <c r="L95" s="1913"/>
      <c r="M95" s="1913"/>
      <c r="N95" s="1913"/>
      <c r="O95" s="1914"/>
      <c r="P95" s="354">
        <v>0</v>
      </c>
      <c r="Q95" s="1907"/>
      <c r="R95" s="1910"/>
      <c r="S95" s="1907"/>
    </row>
    <row r="96" spans="1:23" ht="14.65" customHeight="1">
      <c r="G96" s="13"/>
      <c r="H96" s="1915" t="s">
        <v>3154</v>
      </c>
      <c r="I96" s="1915"/>
      <c r="J96" s="1916"/>
      <c r="K96" s="1912" t="s">
        <v>3155</v>
      </c>
      <c r="L96" s="1913"/>
      <c r="M96" s="1913"/>
      <c r="N96" s="1913"/>
      <c r="O96" s="1914"/>
      <c r="P96" s="354">
        <v>0</v>
      </c>
      <c r="Q96" s="1908"/>
      <c r="R96" s="1911"/>
      <c r="S96" s="1908"/>
    </row>
    <row r="97" spans="7:19" ht="15.95" customHeight="1">
      <c r="G97" s="13"/>
      <c r="H97" s="13"/>
      <c r="I97" s="12"/>
      <c r="J97" s="264"/>
      <c r="K97" s="264"/>
      <c r="L97" s="264"/>
      <c r="M97" s="264"/>
      <c r="N97" s="264"/>
      <c r="O97" s="264"/>
      <c r="P97" s="348">
        <f>SUM(P92:P96)</f>
        <v>11567094</v>
      </c>
      <c r="Q97" s="348"/>
      <c r="R97" s="373">
        <v>0</v>
      </c>
      <c r="S97" s="349">
        <f>P97+Q97+R97</f>
        <v>11567094</v>
      </c>
    </row>
  </sheetData>
  <mergeCells count="46">
    <mergeCell ref="A4:C4"/>
    <mergeCell ref="A1:A3"/>
    <mergeCell ref="B1:W1"/>
    <mergeCell ref="B2:W2"/>
    <mergeCell ref="B3:W3"/>
    <mergeCell ref="A8:A9"/>
    <mergeCell ref="B8:B9"/>
    <mergeCell ref="C8:C9"/>
    <mergeCell ref="D8:F8"/>
    <mergeCell ref="G8:I8"/>
    <mergeCell ref="I89:P89"/>
    <mergeCell ref="T10:T16"/>
    <mergeCell ref="W10:W16"/>
    <mergeCell ref="T17:T32"/>
    <mergeCell ref="W17:W32"/>
    <mergeCell ref="T33:T84"/>
    <mergeCell ref="W33:W84"/>
    <mergeCell ref="U10:U16"/>
    <mergeCell ref="V10:V16"/>
    <mergeCell ref="U17:U32"/>
    <mergeCell ref="V17:V32"/>
    <mergeCell ref="U33:U84"/>
    <mergeCell ref="V33:V84"/>
    <mergeCell ref="P8:S8"/>
    <mergeCell ref="T8:W8"/>
    <mergeCell ref="I86:O86"/>
    <mergeCell ref="I87:O87"/>
    <mergeCell ref="I88:O88"/>
    <mergeCell ref="M8:O8"/>
    <mergeCell ref="J8:L8"/>
    <mergeCell ref="U9:V9"/>
    <mergeCell ref="I90:O91"/>
    <mergeCell ref="P90:P91"/>
    <mergeCell ref="Q90:Q96"/>
    <mergeCell ref="R90:R96"/>
    <mergeCell ref="S90:S96"/>
    <mergeCell ref="K95:O95"/>
    <mergeCell ref="K96:O96"/>
    <mergeCell ref="G95:J95"/>
    <mergeCell ref="H96:J96"/>
    <mergeCell ref="G92:J92"/>
    <mergeCell ref="K92:O92"/>
    <mergeCell ref="G93:J93"/>
    <mergeCell ref="K93:O93"/>
    <mergeCell ref="G94:J94"/>
    <mergeCell ref="K94:O9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8"/>
  <sheetViews>
    <sheetView topLeftCell="K1" zoomScale="80" zoomScaleNormal="80" workbookViewId="0">
      <selection activeCell="X12" sqref="X12"/>
    </sheetView>
  </sheetViews>
  <sheetFormatPr baseColWidth="10" defaultColWidth="11.140625" defaultRowHeight="15"/>
  <cols>
    <col min="1" max="1" width="56.7109375" customWidth="1"/>
    <col min="2" max="2" width="34.7109375" customWidth="1"/>
    <col min="3" max="3" width="25.42578125" style="47" customWidth="1"/>
    <col min="4" max="4" width="5.28515625" customWidth="1"/>
    <col min="5" max="5" width="6.28515625" customWidth="1"/>
    <col min="6" max="6" width="7.28515625" customWidth="1"/>
    <col min="7" max="7" width="8.7109375" customWidth="1"/>
    <col min="8" max="8" width="7.7109375" customWidth="1"/>
    <col min="9" max="9" width="6.7109375" customWidth="1"/>
    <col min="10" max="10" width="7.85546875" customWidth="1"/>
    <col min="11" max="11" width="8.140625" customWidth="1"/>
    <col min="12" max="12" width="6.85546875" customWidth="1"/>
    <col min="13" max="13" width="7.5703125" customWidth="1"/>
    <col min="14" max="14" width="7.140625" customWidth="1"/>
    <col min="15" max="15" width="6.28515625" customWidth="1"/>
    <col min="16" max="16" width="26" customWidth="1"/>
    <col min="17" max="17" width="18.42578125" customWidth="1"/>
    <col min="18" max="18" width="13.5703125" customWidth="1"/>
    <col min="19" max="19" width="25" customWidth="1"/>
    <col min="20" max="20" width="30.28515625" customWidth="1"/>
    <col min="21" max="21" width="17.5703125" customWidth="1"/>
    <col min="22" max="22" width="17.140625" customWidth="1"/>
    <col min="23" max="23" width="27.42578125" customWidth="1"/>
    <col min="26" max="26" width="17.7109375" customWidth="1"/>
    <col min="259" max="259" width="56.5703125" customWidth="1"/>
    <col min="260" max="260" width="24.42578125" customWidth="1"/>
    <col min="261" max="261" width="17.85546875" customWidth="1"/>
    <col min="262" max="262" width="5.28515625" customWidth="1"/>
    <col min="263" max="263" width="6.28515625" customWidth="1"/>
    <col min="264" max="264" width="5.28515625" customWidth="1"/>
    <col min="265" max="265" width="5.42578125" customWidth="1"/>
    <col min="266" max="266" width="5" customWidth="1"/>
    <col min="267" max="267" width="5.28515625" customWidth="1"/>
    <col min="268" max="268" width="5" customWidth="1"/>
    <col min="269" max="269" width="3.7109375" customWidth="1"/>
    <col min="270" max="270" width="5.5703125" customWidth="1"/>
    <col min="271" max="271" width="5" customWidth="1"/>
    <col min="272" max="272" width="5.42578125" customWidth="1"/>
    <col min="273" max="273" width="4.5703125" customWidth="1"/>
    <col min="274" max="274" width="19" customWidth="1"/>
    <col min="275" max="275" width="16.85546875" customWidth="1"/>
    <col min="276" max="276" width="13.5703125" customWidth="1"/>
    <col min="277" max="277" width="25" customWidth="1"/>
    <col min="515" max="515" width="56.5703125" customWidth="1"/>
    <col min="516" max="516" width="24.42578125" customWidth="1"/>
    <col min="517" max="517" width="17.85546875" customWidth="1"/>
    <col min="518" max="518" width="5.28515625" customWidth="1"/>
    <col min="519" max="519" width="6.28515625" customWidth="1"/>
    <col min="520" max="520" width="5.28515625" customWidth="1"/>
    <col min="521" max="521" width="5.42578125" customWidth="1"/>
    <col min="522" max="522" width="5" customWidth="1"/>
    <col min="523" max="523" width="5.28515625" customWidth="1"/>
    <col min="524" max="524" width="5" customWidth="1"/>
    <col min="525" max="525" width="3.7109375" customWidth="1"/>
    <col min="526" max="526" width="5.5703125" customWidth="1"/>
    <col min="527" max="527" width="5" customWidth="1"/>
    <col min="528" max="528" width="5.42578125" customWidth="1"/>
    <col min="529" max="529" width="4.5703125" customWidth="1"/>
    <col min="530" max="530" width="19" customWidth="1"/>
    <col min="531" max="531" width="16.85546875" customWidth="1"/>
    <col min="532" max="532" width="13.5703125" customWidth="1"/>
    <col min="533" max="533" width="25" customWidth="1"/>
    <col min="771" max="771" width="56.5703125" customWidth="1"/>
    <col min="772" max="772" width="24.42578125" customWidth="1"/>
    <col min="773" max="773" width="17.85546875" customWidth="1"/>
    <col min="774" max="774" width="5.28515625" customWidth="1"/>
    <col min="775" max="775" width="6.28515625" customWidth="1"/>
    <col min="776" max="776" width="5.28515625" customWidth="1"/>
    <col min="777" max="777" width="5.42578125" customWidth="1"/>
    <col min="778" max="778" width="5" customWidth="1"/>
    <col min="779" max="779" width="5.28515625" customWidth="1"/>
    <col min="780" max="780" width="5" customWidth="1"/>
    <col min="781" max="781" width="3.7109375" customWidth="1"/>
    <col min="782" max="782" width="5.5703125" customWidth="1"/>
    <col min="783" max="783" width="5" customWidth="1"/>
    <col min="784" max="784" width="5.42578125" customWidth="1"/>
    <col min="785" max="785" width="4.5703125" customWidth="1"/>
    <col min="786" max="786" width="19" customWidth="1"/>
    <col min="787" max="787" width="16.85546875" customWidth="1"/>
    <col min="788" max="788" width="13.5703125" customWidth="1"/>
    <col min="789" max="789" width="25" customWidth="1"/>
    <col min="1027" max="1027" width="56.5703125" customWidth="1"/>
    <col min="1028" max="1028" width="24.42578125" customWidth="1"/>
    <col min="1029" max="1029" width="17.85546875" customWidth="1"/>
    <col min="1030" max="1030" width="5.28515625" customWidth="1"/>
    <col min="1031" max="1031" width="6.28515625" customWidth="1"/>
    <col min="1032" max="1032" width="5.28515625" customWidth="1"/>
    <col min="1033" max="1033" width="5.42578125" customWidth="1"/>
    <col min="1034" max="1034" width="5" customWidth="1"/>
    <col min="1035" max="1035" width="5.28515625" customWidth="1"/>
    <col min="1036" max="1036" width="5" customWidth="1"/>
    <col min="1037" max="1037" width="3.7109375" customWidth="1"/>
    <col min="1038" max="1038" width="5.5703125" customWidth="1"/>
    <col min="1039" max="1039" width="5" customWidth="1"/>
    <col min="1040" max="1040" width="5.42578125" customWidth="1"/>
    <col min="1041" max="1041" width="4.5703125" customWidth="1"/>
    <col min="1042" max="1042" width="19" customWidth="1"/>
    <col min="1043" max="1043" width="16.85546875" customWidth="1"/>
    <col min="1044" max="1044" width="13.5703125" customWidth="1"/>
    <col min="1045" max="1045" width="25" customWidth="1"/>
    <col min="1283" max="1283" width="56.5703125" customWidth="1"/>
    <col min="1284" max="1284" width="24.42578125" customWidth="1"/>
    <col min="1285" max="1285" width="17.85546875" customWidth="1"/>
    <col min="1286" max="1286" width="5.28515625" customWidth="1"/>
    <col min="1287" max="1287" width="6.28515625" customWidth="1"/>
    <col min="1288" max="1288" width="5.28515625" customWidth="1"/>
    <col min="1289" max="1289" width="5.42578125" customWidth="1"/>
    <col min="1290" max="1290" width="5" customWidth="1"/>
    <col min="1291" max="1291" width="5.28515625" customWidth="1"/>
    <col min="1292" max="1292" width="5" customWidth="1"/>
    <col min="1293" max="1293" width="3.7109375" customWidth="1"/>
    <col min="1294" max="1294" width="5.5703125" customWidth="1"/>
    <col min="1295" max="1295" width="5" customWidth="1"/>
    <col min="1296" max="1296" width="5.42578125" customWidth="1"/>
    <col min="1297" max="1297" width="4.5703125" customWidth="1"/>
    <col min="1298" max="1298" width="19" customWidth="1"/>
    <col min="1299" max="1299" width="16.85546875" customWidth="1"/>
    <col min="1300" max="1300" width="13.5703125" customWidth="1"/>
    <col min="1301" max="1301" width="25" customWidth="1"/>
    <col min="1539" max="1539" width="56.5703125" customWidth="1"/>
    <col min="1540" max="1540" width="24.42578125" customWidth="1"/>
    <col min="1541" max="1541" width="17.85546875" customWidth="1"/>
    <col min="1542" max="1542" width="5.28515625" customWidth="1"/>
    <col min="1543" max="1543" width="6.28515625" customWidth="1"/>
    <col min="1544" max="1544" width="5.28515625" customWidth="1"/>
    <col min="1545" max="1545" width="5.42578125" customWidth="1"/>
    <col min="1546" max="1546" width="5" customWidth="1"/>
    <col min="1547" max="1547" width="5.28515625" customWidth="1"/>
    <col min="1548" max="1548" width="5" customWidth="1"/>
    <col min="1549" max="1549" width="3.7109375" customWidth="1"/>
    <col min="1550" max="1550" width="5.5703125" customWidth="1"/>
    <col min="1551" max="1551" width="5" customWidth="1"/>
    <col min="1552" max="1552" width="5.42578125" customWidth="1"/>
    <col min="1553" max="1553" width="4.5703125" customWidth="1"/>
    <col min="1554" max="1554" width="19" customWidth="1"/>
    <col min="1555" max="1555" width="16.85546875" customWidth="1"/>
    <col min="1556" max="1556" width="13.5703125" customWidth="1"/>
    <col min="1557" max="1557" width="25" customWidth="1"/>
    <col min="1795" max="1795" width="56.5703125" customWidth="1"/>
    <col min="1796" max="1796" width="24.42578125" customWidth="1"/>
    <col min="1797" max="1797" width="17.85546875" customWidth="1"/>
    <col min="1798" max="1798" width="5.28515625" customWidth="1"/>
    <col min="1799" max="1799" width="6.28515625" customWidth="1"/>
    <col min="1800" max="1800" width="5.28515625" customWidth="1"/>
    <col min="1801" max="1801" width="5.42578125" customWidth="1"/>
    <col min="1802" max="1802" width="5" customWidth="1"/>
    <col min="1803" max="1803" width="5.28515625" customWidth="1"/>
    <col min="1804" max="1804" width="5" customWidth="1"/>
    <col min="1805" max="1805" width="3.7109375" customWidth="1"/>
    <col min="1806" max="1806" width="5.5703125" customWidth="1"/>
    <col min="1807" max="1807" width="5" customWidth="1"/>
    <col min="1808" max="1808" width="5.42578125" customWidth="1"/>
    <col min="1809" max="1809" width="4.5703125" customWidth="1"/>
    <col min="1810" max="1810" width="19" customWidth="1"/>
    <col min="1811" max="1811" width="16.85546875" customWidth="1"/>
    <col min="1812" max="1812" width="13.5703125" customWidth="1"/>
    <col min="1813" max="1813" width="25" customWidth="1"/>
    <col min="2051" max="2051" width="56.5703125" customWidth="1"/>
    <col min="2052" max="2052" width="24.42578125" customWidth="1"/>
    <col min="2053" max="2053" width="17.85546875" customWidth="1"/>
    <col min="2054" max="2054" width="5.28515625" customWidth="1"/>
    <col min="2055" max="2055" width="6.28515625" customWidth="1"/>
    <col min="2056" max="2056" width="5.28515625" customWidth="1"/>
    <col min="2057" max="2057" width="5.42578125" customWidth="1"/>
    <col min="2058" max="2058" width="5" customWidth="1"/>
    <col min="2059" max="2059" width="5.28515625" customWidth="1"/>
    <col min="2060" max="2060" width="5" customWidth="1"/>
    <col min="2061" max="2061" width="3.7109375" customWidth="1"/>
    <col min="2062" max="2062" width="5.5703125" customWidth="1"/>
    <col min="2063" max="2063" width="5" customWidth="1"/>
    <col min="2064" max="2064" width="5.42578125" customWidth="1"/>
    <col min="2065" max="2065" width="4.5703125" customWidth="1"/>
    <col min="2066" max="2066" width="19" customWidth="1"/>
    <col min="2067" max="2067" width="16.85546875" customWidth="1"/>
    <col min="2068" max="2068" width="13.5703125" customWidth="1"/>
    <col min="2069" max="2069" width="25" customWidth="1"/>
    <col min="2307" max="2307" width="56.5703125" customWidth="1"/>
    <col min="2308" max="2308" width="24.42578125" customWidth="1"/>
    <col min="2309" max="2309" width="17.85546875" customWidth="1"/>
    <col min="2310" max="2310" width="5.28515625" customWidth="1"/>
    <col min="2311" max="2311" width="6.28515625" customWidth="1"/>
    <col min="2312" max="2312" width="5.28515625" customWidth="1"/>
    <col min="2313" max="2313" width="5.42578125" customWidth="1"/>
    <col min="2314" max="2314" width="5" customWidth="1"/>
    <col min="2315" max="2315" width="5.28515625" customWidth="1"/>
    <col min="2316" max="2316" width="5" customWidth="1"/>
    <col min="2317" max="2317" width="3.7109375" customWidth="1"/>
    <col min="2318" max="2318" width="5.5703125" customWidth="1"/>
    <col min="2319" max="2319" width="5" customWidth="1"/>
    <col min="2320" max="2320" width="5.42578125" customWidth="1"/>
    <col min="2321" max="2321" width="4.5703125" customWidth="1"/>
    <col min="2322" max="2322" width="19" customWidth="1"/>
    <col min="2323" max="2323" width="16.85546875" customWidth="1"/>
    <col min="2324" max="2324" width="13.5703125" customWidth="1"/>
    <col min="2325" max="2325" width="25" customWidth="1"/>
    <col min="2563" max="2563" width="56.5703125" customWidth="1"/>
    <col min="2564" max="2564" width="24.42578125" customWidth="1"/>
    <col min="2565" max="2565" width="17.85546875" customWidth="1"/>
    <col min="2566" max="2566" width="5.28515625" customWidth="1"/>
    <col min="2567" max="2567" width="6.28515625" customWidth="1"/>
    <col min="2568" max="2568" width="5.28515625" customWidth="1"/>
    <col min="2569" max="2569" width="5.42578125" customWidth="1"/>
    <col min="2570" max="2570" width="5" customWidth="1"/>
    <col min="2571" max="2571" width="5.28515625" customWidth="1"/>
    <col min="2572" max="2572" width="5" customWidth="1"/>
    <col min="2573" max="2573" width="3.7109375" customWidth="1"/>
    <col min="2574" max="2574" width="5.5703125" customWidth="1"/>
    <col min="2575" max="2575" width="5" customWidth="1"/>
    <col min="2576" max="2576" width="5.42578125" customWidth="1"/>
    <col min="2577" max="2577" width="4.5703125" customWidth="1"/>
    <col min="2578" max="2578" width="19" customWidth="1"/>
    <col min="2579" max="2579" width="16.85546875" customWidth="1"/>
    <col min="2580" max="2580" width="13.5703125" customWidth="1"/>
    <col min="2581" max="2581" width="25" customWidth="1"/>
    <col min="2819" max="2819" width="56.5703125" customWidth="1"/>
    <col min="2820" max="2820" width="24.42578125" customWidth="1"/>
    <col min="2821" max="2821" width="17.85546875" customWidth="1"/>
    <col min="2822" max="2822" width="5.28515625" customWidth="1"/>
    <col min="2823" max="2823" width="6.28515625" customWidth="1"/>
    <col min="2824" max="2824" width="5.28515625" customWidth="1"/>
    <col min="2825" max="2825" width="5.42578125" customWidth="1"/>
    <col min="2826" max="2826" width="5" customWidth="1"/>
    <col min="2827" max="2827" width="5.28515625" customWidth="1"/>
    <col min="2828" max="2828" width="5" customWidth="1"/>
    <col min="2829" max="2829" width="3.7109375" customWidth="1"/>
    <col min="2830" max="2830" width="5.5703125" customWidth="1"/>
    <col min="2831" max="2831" width="5" customWidth="1"/>
    <col min="2832" max="2832" width="5.42578125" customWidth="1"/>
    <col min="2833" max="2833" width="4.5703125" customWidth="1"/>
    <col min="2834" max="2834" width="19" customWidth="1"/>
    <col min="2835" max="2835" width="16.85546875" customWidth="1"/>
    <col min="2836" max="2836" width="13.5703125" customWidth="1"/>
    <col min="2837" max="2837" width="25" customWidth="1"/>
    <col min="3075" max="3075" width="56.5703125" customWidth="1"/>
    <col min="3076" max="3076" width="24.42578125" customWidth="1"/>
    <col min="3077" max="3077" width="17.85546875" customWidth="1"/>
    <col min="3078" max="3078" width="5.28515625" customWidth="1"/>
    <col min="3079" max="3079" width="6.28515625" customWidth="1"/>
    <col min="3080" max="3080" width="5.28515625" customWidth="1"/>
    <col min="3081" max="3081" width="5.42578125" customWidth="1"/>
    <col min="3082" max="3082" width="5" customWidth="1"/>
    <col min="3083" max="3083" width="5.28515625" customWidth="1"/>
    <col min="3084" max="3084" width="5" customWidth="1"/>
    <col min="3085" max="3085" width="3.7109375" customWidth="1"/>
    <col min="3086" max="3086" width="5.5703125" customWidth="1"/>
    <col min="3087" max="3087" width="5" customWidth="1"/>
    <col min="3088" max="3088" width="5.42578125" customWidth="1"/>
    <col min="3089" max="3089" width="4.5703125" customWidth="1"/>
    <col min="3090" max="3090" width="19" customWidth="1"/>
    <col min="3091" max="3091" width="16.85546875" customWidth="1"/>
    <col min="3092" max="3092" width="13.5703125" customWidth="1"/>
    <col min="3093" max="3093" width="25" customWidth="1"/>
    <col min="3331" max="3331" width="56.5703125" customWidth="1"/>
    <col min="3332" max="3332" width="24.42578125" customWidth="1"/>
    <col min="3333" max="3333" width="17.85546875" customWidth="1"/>
    <col min="3334" max="3334" width="5.28515625" customWidth="1"/>
    <col min="3335" max="3335" width="6.28515625" customWidth="1"/>
    <col min="3336" max="3336" width="5.28515625" customWidth="1"/>
    <col min="3337" max="3337" width="5.42578125" customWidth="1"/>
    <col min="3338" max="3338" width="5" customWidth="1"/>
    <col min="3339" max="3339" width="5.28515625" customWidth="1"/>
    <col min="3340" max="3340" width="5" customWidth="1"/>
    <col min="3341" max="3341" width="3.7109375" customWidth="1"/>
    <col min="3342" max="3342" width="5.5703125" customWidth="1"/>
    <col min="3343" max="3343" width="5" customWidth="1"/>
    <col min="3344" max="3344" width="5.42578125" customWidth="1"/>
    <col min="3345" max="3345" width="4.5703125" customWidth="1"/>
    <col min="3346" max="3346" width="19" customWidth="1"/>
    <col min="3347" max="3347" width="16.85546875" customWidth="1"/>
    <col min="3348" max="3348" width="13.5703125" customWidth="1"/>
    <col min="3349" max="3349" width="25" customWidth="1"/>
    <col min="3587" max="3587" width="56.5703125" customWidth="1"/>
    <col min="3588" max="3588" width="24.42578125" customWidth="1"/>
    <col min="3589" max="3589" width="17.85546875" customWidth="1"/>
    <col min="3590" max="3590" width="5.28515625" customWidth="1"/>
    <col min="3591" max="3591" width="6.28515625" customWidth="1"/>
    <col min="3592" max="3592" width="5.28515625" customWidth="1"/>
    <col min="3593" max="3593" width="5.42578125" customWidth="1"/>
    <col min="3594" max="3594" width="5" customWidth="1"/>
    <col min="3595" max="3595" width="5.28515625" customWidth="1"/>
    <col min="3596" max="3596" width="5" customWidth="1"/>
    <col min="3597" max="3597" width="3.7109375" customWidth="1"/>
    <col min="3598" max="3598" width="5.5703125" customWidth="1"/>
    <col min="3599" max="3599" width="5" customWidth="1"/>
    <col min="3600" max="3600" width="5.42578125" customWidth="1"/>
    <col min="3601" max="3601" width="4.5703125" customWidth="1"/>
    <col min="3602" max="3602" width="19" customWidth="1"/>
    <col min="3603" max="3603" width="16.85546875" customWidth="1"/>
    <col min="3604" max="3604" width="13.5703125" customWidth="1"/>
    <col min="3605" max="3605" width="25" customWidth="1"/>
    <col min="3843" max="3843" width="56.5703125" customWidth="1"/>
    <col min="3844" max="3844" width="24.42578125" customWidth="1"/>
    <col min="3845" max="3845" width="17.85546875" customWidth="1"/>
    <col min="3846" max="3846" width="5.28515625" customWidth="1"/>
    <col min="3847" max="3847" width="6.28515625" customWidth="1"/>
    <col min="3848" max="3848" width="5.28515625" customWidth="1"/>
    <col min="3849" max="3849" width="5.42578125" customWidth="1"/>
    <col min="3850" max="3850" width="5" customWidth="1"/>
    <col min="3851" max="3851" width="5.28515625" customWidth="1"/>
    <col min="3852" max="3852" width="5" customWidth="1"/>
    <col min="3853" max="3853" width="3.7109375" customWidth="1"/>
    <col min="3854" max="3854" width="5.5703125" customWidth="1"/>
    <col min="3855" max="3855" width="5" customWidth="1"/>
    <col min="3856" max="3856" width="5.42578125" customWidth="1"/>
    <col min="3857" max="3857" width="4.5703125" customWidth="1"/>
    <col min="3858" max="3858" width="19" customWidth="1"/>
    <col min="3859" max="3859" width="16.85546875" customWidth="1"/>
    <col min="3860" max="3860" width="13.5703125" customWidth="1"/>
    <col min="3861" max="3861" width="25" customWidth="1"/>
    <col min="4099" max="4099" width="56.5703125" customWidth="1"/>
    <col min="4100" max="4100" width="24.42578125" customWidth="1"/>
    <col min="4101" max="4101" width="17.85546875" customWidth="1"/>
    <col min="4102" max="4102" width="5.28515625" customWidth="1"/>
    <col min="4103" max="4103" width="6.28515625" customWidth="1"/>
    <col min="4104" max="4104" width="5.28515625" customWidth="1"/>
    <col min="4105" max="4105" width="5.42578125" customWidth="1"/>
    <col min="4106" max="4106" width="5" customWidth="1"/>
    <col min="4107" max="4107" width="5.28515625" customWidth="1"/>
    <col min="4108" max="4108" width="5" customWidth="1"/>
    <col min="4109" max="4109" width="3.7109375" customWidth="1"/>
    <col min="4110" max="4110" width="5.5703125" customWidth="1"/>
    <col min="4111" max="4111" width="5" customWidth="1"/>
    <col min="4112" max="4112" width="5.42578125" customWidth="1"/>
    <col min="4113" max="4113" width="4.5703125" customWidth="1"/>
    <col min="4114" max="4114" width="19" customWidth="1"/>
    <col min="4115" max="4115" width="16.85546875" customWidth="1"/>
    <col min="4116" max="4116" width="13.5703125" customWidth="1"/>
    <col min="4117" max="4117" width="25" customWidth="1"/>
    <col min="4355" max="4355" width="56.5703125" customWidth="1"/>
    <col min="4356" max="4356" width="24.42578125" customWidth="1"/>
    <col min="4357" max="4357" width="17.85546875" customWidth="1"/>
    <col min="4358" max="4358" width="5.28515625" customWidth="1"/>
    <col min="4359" max="4359" width="6.28515625" customWidth="1"/>
    <col min="4360" max="4360" width="5.28515625" customWidth="1"/>
    <col min="4361" max="4361" width="5.42578125" customWidth="1"/>
    <col min="4362" max="4362" width="5" customWidth="1"/>
    <col min="4363" max="4363" width="5.28515625" customWidth="1"/>
    <col min="4364" max="4364" width="5" customWidth="1"/>
    <col min="4365" max="4365" width="3.7109375" customWidth="1"/>
    <col min="4366" max="4366" width="5.5703125" customWidth="1"/>
    <col min="4367" max="4367" width="5" customWidth="1"/>
    <col min="4368" max="4368" width="5.42578125" customWidth="1"/>
    <col min="4369" max="4369" width="4.5703125" customWidth="1"/>
    <col min="4370" max="4370" width="19" customWidth="1"/>
    <col min="4371" max="4371" width="16.85546875" customWidth="1"/>
    <col min="4372" max="4372" width="13.5703125" customWidth="1"/>
    <col min="4373" max="4373" width="25" customWidth="1"/>
    <col min="4611" max="4611" width="56.5703125" customWidth="1"/>
    <col min="4612" max="4612" width="24.42578125" customWidth="1"/>
    <col min="4613" max="4613" width="17.85546875" customWidth="1"/>
    <col min="4614" max="4614" width="5.28515625" customWidth="1"/>
    <col min="4615" max="4615" width="6.28515625" customWidth="1"/>
    <col min="4616" max="4616" width="5.28515625" customWidth="1"/>
    <col min="4617" max="4617" width="5.42578125" customWidth="1"/>
    <col min="4618" max="4618" width="5" customWidth="1"/>
    <col min="4619" max="4619" width="5.28515625" customWidth="1"/>
    <col min="4620" max="4620" width="5" customWidth="1"/>
    <col min="4621" max="4621" width="3.7109375" customWidth="1"/>
    <col min="4622" max="4622" width="5.5703125" customWidth="1"/>
    <col min="4623" max="4623" width="5" customWidth="1"/>
    <col min="4624" max="4624" width="5.42578125" customWidth="1"/>
    <col min="4625" max="4625" width="4.5703125" customWidth="1"/>
    <col min="4626" max="4626" width="19" customWidth="1"/>
    <col min="4627" max="4627" width="16.85546875" customWidth="1"/>
    <col min="4628" max="4628" width="13.5703125" customWidth="1"/>
    <col min="4629" max="4629" width="25" customWidth="1"/>
    <col min="4867" max="4867" width="56.5703125" customWidth="1"/>
    <col min="4868" max="4868" width="24.42578125" customWidth="1"/>
    <col min="4869" max="4869" width="17.85546875" customWidth="1"/>
    <col min="4870" max="4870" width="5.28515625" customWidth="1"/>
    <col min="4871" max="4871" width="6.28515625" customWidth="1"/>
    <col min="4872" max="4872" width="5.28515625" customWidth="1"/>
    <col min="4873" max="4873" width="5.42578125" customWidth="1"/>
    <col min="4874" max="4874" width="5" customWidth="1"/>
    <col min="4875" max="4875" width="5.28515625" customWidth="1"/>
    <col min="4876" max="4876" width="5" customWidth="1"/>
    <col min="4877" max="4877" width="3.7109375" customWidth="1"/>
    <col min="4878" max="4878" width="5.5703125" customWidth="1"/>
    <col min="4879" max="4879" width="5" customWidth="1"/>
    <col min="4880" max="4880" width="5.42578125" customWidth="1"/>
    <col min="4881" max="4881" width="4.5703125" customWidth="1"/>
    <col min="4882" max="4882" width="19" customWidth="1"/>
    <col min="4883" max="4883" width="16.85546875" customWidth="1"/>
    <col min="4884" max="4884" width="13.5703125" customWidth="1"/>
    <col min="4885" max="4885" width="25" customWidth="1"/>
    <col min="5123" max="5123" width="56.5703125" customWidth="1"/>
    <col min="5124" max="5124" width="24.42578125" customWidth="1"/>
    <col min="5125" max="5125" width="17.85546875" customWidth="1"/>
    <col min="5126" max="5126" width="5.28515625" customWidth="1"/>
    <col min="5127" max="5127" width="6.28515625" customWidth="1"/>
    <col min="5128" max="5128" width="5.28515625" customWidth="1"/>
    <col min="5129" max="5129" width="5.42578125" customWidth="1"/>
    <col min="5130" max="5130" width="5" customWidth="1"/>
    <col min="5131" max="5131" width="5.28515625" customWidth="1"/>
    <col min="5132" max="5132" width="5" customWidth="1"/>
    <col min="5133" max="5133" width="3.7109375" customWidth="1"/>
    <col min="5134" max="5134" width="5.5703125" customWidth="1"/>
    <col min="5135" max="5135" width="5" customWidth="1"/>
    <col min="5136" max="5136" width="5.42578125" customWidth="1"/>
    <col min="5137" max="5137" width="4.5703125" customWidth="1"/>
    <col min="5138" max="5138" width="19" customWidth="1"/>
    <col min="5139" max="5139" width="16.85546875" customWidth="1"/>
    <col min="5140" max="5140" width="13.5703125" customWidth="1"/>
    <col min="5141" max="5141" width="25" customWidth="1"/>
    <col min="5379" max="5379" width="56.5703125" customWidth="1"/>
    <col min="5380" max="5380" width="24.42578125" customWidth="1"/>
    <col min="5381" max="5381" width="17.85546875" customWidth="1"/>
    <col min="5382" max="5382" width="5.28515625" customWidth="1"/>
    <col min="5383" max="5383" width="6.28515625" customWidth="1"/>
    <col min="5384" max="5384" width="5.28515625" customWidth="1"/>
    <col min="5385" max="5385" width="5.42578125" customWidth="1"/>
    <col min="5386" max="5386" width="5" customWidth="1"/>
    <col min="5387" max="5387" width="5.28515625" customWidth="1"/>
    <col min="5388" max="5388" width="5" customWidth="1"/>
    <col min="5389" max="5389" width="3.7109375" customWidth="1"/>
    <col min="5390" max="5390" width="5.5703125" customWidth="1"/>
    <col min="5391" max="5391" width="5" customWidth="1"/>
    <col min="5392" max="5392" width="5.42578125" customWidth="1"/>
    <col min="5393" max="5393" width="4.5703125" customWidth="1"/>
    <col min="5394" max="5394" width="19" customWidth="1"/>
    <col min="5395" max="5395" width="16.85546875" customWidth="1"/>
    <col min="5396" max="5396" width="13.5703125" customWidth="1"/>
    <col min="5397" max="5397" width="25" customWidth="1"/>
    <col min="5635" max="5635" width="56.5703125" customWidth="1"/>
    <col min="5636" max="5636" width="24.42578125" customWidth="1"/>
    <col min="5637" max="5637" width="17.85546875" customWidth="1"/>
    <col min="5638" max="5638" width="5.28515625" customWidth="1"/>
    <col min="5639" max="5639" width="6.28515625" customWidth="1"/>
    <col min="5640" max="5640" width="5.28515625" customWidth="1"/>
    <col min="5641" max="5641" width="5.42578125" customWidth="1"/>
    <col min="5642" max="5642" width="5" customWidth="1"/>
    <col min="5643" max="5643" width="5.28515625" customWidth="1"/>
    <col min="5644" max="5644" width="5" customWidth="1"/>
    <col min="5645" max="5645" width="3.7109375" customWidth="1"/>
    <col min="5646" max="5646" width="5.5703125" customWidth="1"/>
    <col min="5647" max="5647" width="5" customWidth="1"/>
    <col min="5648" max="5648" width="5.42578125" customWidth="1"/>
    <col min="5649" max="5649" width="4.5703125" customWidth="1"/>
    <col min="5650" max="5650" width="19" customWidth="1"/>
    <col min="5651" max="5651" width="16.85546875" customWidth="1"/>
    <col min="5652" max="5652" width="13.5703125" customWidth="1"/>
    <col min="5653" max="5653" width="25" customWidth="1"/>
    <col min="5891" max="5891" width="56.5703125" customWidth="1"/>
    <col min="5892" max="5892" width="24.42578125" customWidth="1"/>
    <col min="5893" max="5893" width="17.85546875" customWidth="1"/>
    <col min="5894" max="5894" width="5.28515625" customWidth="1"/>
    <col min="5895" max="5895" width="6.28515625" customWidth="1"/>
    <col min="5896" max="5896" width="5.28515625" customWidth="1"/>
    <col min="5897" max="5897" width="5.42578125" customWidth="1"/>
    <col min="5898" max="5898" width="5" customWidth="1"/>
    <col min="5899" max="5899" width="5.28515625" customWidth="1"/>
    <col min="5900" max="5900" width="5" customWidth="1"/>
    <col min="5901" max="5901" width="3.7109375" customWidth="1"/>
    <col min="5902" max="5902" width="5.5703125" customWidth="1"/>
    <col min="5903" max="5903" width="5" customWidth="1"/>
    <col min="5904" max="5904" width="5.42578125" customWidth="1"/>
    <col min="5905" max="5905" width="4.5703125" customWidth="1"/>
    <col min="5906" max="5906" width="19" customWidth="1"/>
    <col min="5907" max="5907" width="16.85546875" customWidth="1"/>
    <col min="5908" max="5908" width="13.5703125" customWidth="1"/>
    <col min="5909" max="5909" width="25" customWidth="1"/>
    <col min="6147" max="6147" width="56.5703125" customWidth="1"/>
    <col min="6148" max="6148" width="24.42578125" customWidth="1"/>
    <col min="6149" max="6149" width="17.85546875" customWidth="1"/>
    <col min="6150" max="6150" width="5.28515625" customWidth="1"/>
    <col min="6151" max="6151" width="6.28515625" customWidth="1"/>
    <col min="6152" max="6152" width="5.28515625" customWidth="1"/>
    <col min="6153" max="6153" width="5.42578125" customWidth="1"/>
    <col min="6154" max="6154" width="5" customWidth="1"/>
    <col min="6155" max="6155" width="5.28515625" customWidth="1"/>
    <col min="6156" max="6156" width="5" customWidth="1"/>
    <col min="6157" max="6157" width="3.7109375" customWidth="1"/>
    <col min="6158" max="6158" width="5.5703125" customWidth="1"/>
    <col min="6159" max="6159" width="5" customWidth="1"/>
    <col min="6160" max="6160" width="5.42578125" customWidth="1"/>
    <col min="6161" max="6161" width="4.5703125" customWidth="1"/>
    <col min="6162" max="6162" width="19" customWidth="1"/>
    <col min="6163" max="6163" width="16.85546875" customWidth="1"/>
    <col min="6164" max="6164" width="13.5703125" customWidth="1"/>
    <col min="6165" max="6165" width="25" customWidth="1"/>
    <col min="6403" max="6403" width="56.5703125" customWidth="1"/>
    <col min="6404" max="6404" width="24.42578125" customWidth="1"/>
    <col min="6405" max="6405" width="17.85546875" customWidth="1"/>
    <col min="6406" max="6406" width="5.28515625" customWidth="1"/>
    <col min="6407" max="6407" width="6.28515625" customWidth="1"/>
    <col min="6408" max="6408" width="5.28515625" customWidth="1"/>
    <col min="6409" max="6409" width="5.42578125" customWidth="1"/>
    <col min="6410" max="6410" width="5" customWidth="1"/>
    <col min="6411" max="6411" width="5.28515625" customWidth="1"/>
    <col min="6412" max="6412" width="5" customWidth="1"/>
    <col min="6413" max="6413" width="3.7109375" customWidth="1"/>
    <col min="6414" max="6414" width="5.5703125" customWidth="1"/>
    <col min="6415" max="6415" width="5" customWidth="1"/>
    <col min="6416" max="6416" width="5.42578125" customWidth="1"/>
    <col min="6417" max="6417" width="4.5703125" customWidth="1"/>
    <col min="6418" max="6418" width="19" customWidth="1"/>
    <col min="6419" max="6419" width="16.85546875" customWidth="1"/>
    <col min="6420" max="6420" width="13.5703125" customWidth="1"/>
    <col min="6421" max="6421" width="25" customWidth="1"/>
    <col min="6659" max="6659" width="56.5703125" customWidth="1"/>
    <col min="6660" max="6660" width="24.42578125" customWidth="1"/>
    <col min="6661" max="6661" width="17.85546875" customWidth="1"/>
    <col min="6662" max="6662" width="5.28515625" customWidth="1"/>
    <col min="6663" max="6663" width="6.28515625" customWidth="1"/>
    <col min="6664" max="6664" width="5.28515625" customWidth="1"/>
    <col min="6665" max="6665" width="5.42578125" customWidth="1"/>
    <col min="6666" max="6666" width="5" customWidth="1"/>
    <col min="6667" max="6667" width="5.28515625" customWidth="1"/>
    <col min="6668" max="6668" width="5" customWidth="1"/>
    <col min="6669" max="6669" width="3.7109375" customWidth="1"/>
    <col min="6670" max="6670" width="5.5703125" customWidth="1"/>
    <col min="6671" max="6671" width="5" customWidth="1"/>
    <col min="6672" max="6672" width="5.42578125" customWidth="1"/>
    <col min="6673" max="6673" width="4.5703125" customWidth="1"/>
    <col min="6674" max="6674" width="19" customWidth="1"/>
    <col min="6675" max="6675" width="16.85546875" customWidth="1"/>
    <col min="6676" max="6676" width="13.5703125" customWidth="1"/>
    <col min="6677" max="6677" width="25" customWidth="1"/>
    <col min="6915" max="6915" width="56.5703125" customWidth="1"/>
    <col min="6916" max="6916" width="24.42578125" customWidth="1"/>
    <col min="6917" max="6917" width="17.85546875" customWidth="1"/>
    <col min="6918" max="6918" width="5.28515625" customWidth="1"/>
    <col min="6919" max="6919" width="6.28515625" customWidth="1"/>
    <col min="6920" max="6920" width="5.28515625" customWidth="1"/>
    <col min="6921" max="6921" width="5.42578125" customWidth="1"/>
    <col min="6922" max="6922" width="5" customWidth="1"/>
    <col min="6923" max="6923" width="5.28515625" customWidth="1"/>
    <col min="6924" max="6924" width="5" customWidth="1"/>
    <col min="6925" max="6925" width="3.7109375" customWidth="1"/>
    <col min="6926" max="6926" width="5.5703125" customWidth="1"/>
    <col min="6927" max="6927" width="5" customWidth="1"/>
    <col min="6928" max="6928" width="5.42578125" customWidth="1"/>
    <col min="6929" max="6929" width="4.5703125" customWidth="1"/>
    <col min="6930" max="6930" width="19" customWidth="1"/>
    <col min="6931" max="6931" width="16.85546875" customWidth="1"/>
    <col min="6932" max="6932" width="13.5703125" customWidth="1"/>
    <col min="6933" max="6933" width="25" customWidth="1"/>
    <col min="7171" max="7171" width="56.5703125" customWidth="1"/>
    <col min="7172" max="7172" width="24.42578125" customWidth="1"/>
    <col min="7173" max="7173" width="17.85546875" customWidth="1"/>
    <col min="7174" max="7174" width="5.28515625" customWidth="1"/>
    <col min="7175" max="7175" width="6.28515625" customWidth="1"/>
    <col min="7176" max="7176" width="5.28515625" customWidth="1"/>
    <col min="7177" max="7177" width="5.42578125" customWidth="1"/>
    <col min="7178" max="7178" width="5" customWidth="1"/>
    <col min="7179" max="7179" width="5.28515625" customWidth="1"/>
    <col min="7180" max="7180" width="5" customWidth="1"/>
    <col min="7181" max="7181" width="3.7109375" customWidth="1"/>
    <col min="7182" max="7182" width="5.5703125" customWidth="1"/>
    <col min="7183" max="7183" width="5" customWidth="1"/>
    <col min="7184" max="7184" width="5.42578125" customWidth="1"/>
    <col min="7185" max="7185" width="4.5703125" customWidth="1"/>
    <col min="7186" max="7186" width="19" customWidth="1"/>
    <col min="7187" max="7187" width="16.85546875" customWidth="1"/>
    <col min="7188" max="7188" width="13.5703125" customWidth="1"/>
    <col min="7189" max="7189" width="25" customWidth="1"/>
    <col min="7427" max="7427" width="56.5703125" customWidth="1"/>
    <col min="7428" max="7428" width="24.42578125" customWidth="1"/>
    <col min="7429" max="7429" width="17.85546875" customWidth="1"/>
    <col min="7430" max="7430" width="5.28515625" customWidth="1"/>
    <col min="7431" max="7431" width="6.28515625" customWidth="1"/>
    <col min="7432" max="7432" width="5.28515625" customWidth="1"/>
    <col min="7433" max="7433" width="5.42578125" customWidth="1"/>
    <col min="7434" max="7434" width="5" customWidth="1"/>
    <col min="7435" max="7435" width="5.28515625" customWidth="1"/>
    <col min="7436" max="7436" width="5" customWidth="1"/>
    <col min="7437" max="7437" width="3.7109375" customWidth="1"/>
    <col min="7438" max="7438" width="5.5703125" customWidth="1"/>
    <col min="7439" max="7439" width="5" customWidth="1"/>
    <col min="7440" max="7440" width="5.42578125" customWidth="1"/>
    <col min="7441" max="7441" width="4.5703125" customWidth="1"/>
    <col min="7442" max="7442" width="19" customWidth="1"/>
    <col min="7443" max="7443" width="16.85546875" customWidth="1"/>
    <col min="7444" max="7444" width="13.5703125" customWidth="1"/>
    <col min="7445" max="7445" width="25" customWidth="1"/>
    <col min="7683" max="7683" width="56.5703125" customWidth="1"/>
    <col min="7684" max="7684" width="24.42578125" customWidth="1"/>
    <col min="7685" max="7685" width="17.85546875" customWidth="1"/>
    <col min="7686" max="7686" width="5.28515625" customWidth="1"/>
    <col min="7687" max="7687" width="6.28515625" customWidth="1"/>
    <col min="7688" max="7688" width="5.28515625" customWidth="1"/>
    <col min="7689" max="7689" width="5.42578125" customWidth="1"/>
    <col min="7690" max="7690" width="5" customWidth="1"/>
    <col min="7691" max="7691" width="5.28515625" customWidth="1"/>
    <col min="7692" max="7692" width="5" customWidth="1"/>
    <col min="7693" max="7693" width="3.7109375" customWidth="1"/>
    <col min="7694" max="7694" width="5.5703125" customWidth="1"/>
    <col min="7695" max="7695" width="5" customWidth="1"/>
    <col min="7696" max="7696" width="5.42578125" customWidth="1"/>
    <col min="7697" max="7697" width="4.5703125" customWidth="1"/>
    <col min="7698" max="7698" width="19" customWidth="1"/>
    <col min="7699" max="7699" width="16.85546875" customWidth="1"/>
    <col min="7700" max="7700" width="13.5703125" customWidth="1"/>
    <col min="7701" max="7701" width="25" customWidth="1"/>
    <col min="7939" max="7939" width="56.5703125" customWidth="1"/>
    <col min="7940" max="7940" width="24.42578125" customWidth="1"/>
    <col min="7941" max="7941" width="17.85546875" customWidth="1"/>
    <col min="7942" max="7942" width="5.28515625" customWidth="1"/>
    <col min="7943" max="7943" width="6.28515625" customWidth="1"/>
    <col min="7944" max="7944" width="5.28515625" customWidth="1"/>
    <col min="7945" max="7945" width="5.42578125" customWidth="1"/>
    <col min="7946" max="7946" width="5" customWidth="1"/>
    <col min="7947" max="7947" width="5.28515625" customWidth="1"/>
    <col min="7948" max="7948" width="5" customWidth="1"/>
    <col min="7949" max="7949" width="3.7109375" customWidth="1"/>
    <col min="7950" max="7950" width="5.5703125" customWidth="1"/>
    <col min="7951" max="7951" width="5" customWidth="1"/>
    <col min="7952" max="7952" width="5.42578125" customWidth="1"/>
    <col min="7953" max="7953" width="4.5703125" customWidth="1"/>
    <col min="7954" max="7954" width="19" customWidth="1"/>
    <col min="7955" max="7955" width="16.85546875" customWidth="1"/>
    <col min="7956" max="7956" width="13.5703125" customWidth="1"/>
    <col min="7957" max="7957" width="25" customWidth="1"/>
    <col min="8195" max="8195" width="56.5703125" customWidth="1"/>
    <col min="8196" max="8196" width="24.42578125" customWidth="1"/>
    <col min="8197" max="8197" width="17.85546875" customWidth="1"/>
    <col min="8198" max="8198" width="5.28515625" customWidth="1"/>
    <col min="8199" max="8199" width="6.28515625" customWidth="1"/>
    <col min="8200" max="8200" width="5.28515625" customWidth="1"/>
    <col min="8201" max="8201" width="5.42578125" customWidth="1"/>
    <col min="8202" max="8202" width="5" customWidth="1"/>
    <col min="8203" max="8203" width="5.28515625" customWidth="1"/>
    <col min="8204" max="8204" width="5" customWidth="1"/>
    <col min="8205" max="8205" width="3.7109375" customWidth="1"/>
    <col min="8206" max="8206" width="5.5703125" customWidth="1"/>
    <col min="8207" max="8207" width="5" customWidth="1"/>
    <col min="8208" max="8208" width="5.42578125" customWidth="1"/>
    <col min="8209" max="8209" width="4.5703125" customWidth="1"/>
    <col min="8210" max="8210" width="19" customWidth="1"/>
    <col min="8211" max="8211" width="16.85546875" customWidth="1"/>
    <col min="8212" max="8212" width="13.5703125" customWidth="1"/>
    <col min="8213" max="8213" width="25" customWidth="1"/>
    <col min="8451" max="8451" width="56.5703125" customWidth="1"/>
    <col min="8452" max="8452" width="24.42578125" customWidth="1"/>
    <col min="8453" max="8453" width="17.85546875" customWidth="1"/>
    <col min="8454" max="8454" width="5.28515625" customWidth="1"/>
    <col min="8455" max="8455" width="6.28515625" customWidth="1"/>
    <col min="8456" max="8456" width="5.28515625" customWidth="1"/>
    <col min="8457" max="8457" width="5.42578125" customWidth="1"/>
    <col min="8458" max="8458" width="5" customWidth="1"/>
    <col min="8459" max="8459" width="5.28515625" customWidth="1"/>
    <col min="8460" max="8460" width="5" customWidth="1"/>
    <col min="8461" max="8461" width="3.7109375" customWidth="1"/>
    <col min="8462" max="8462" width="5.5703125" customWidth="1"/>
    <col min="8463" max="8463" width="5" customWidth="1"/>
    <col min="8464" max="8464" width="5.42578125" customWidth="1"/>
    <col min="8465" max="8465" width="4.5703125" customWidth="1"/>
    <col min="8466" max="8466" width="19" customWidth="1"/>
    <col min="8467" max="8467" width="16.85546875" customWidth="1"/>
    <col min="8468" max="8468" width="13.5703125" customWidth="1"/>
    <col min="8469" max="8469" width="25" customWidth="1"/>
    <col min="8707" max="8707" width="56.5703125" customWidth="1"/>
    <col min="8708" max="8708" width="24.42578125" customWidth="1"/>
    <col min="8709" max="8709" width="17.85546875" customWidth="1"/>
    <col min="8710" max="8710" width="5.28515625" customWidth="1"/>
    <col min="8711" max="8711" width="6.28515625" customWidth="1"/>
    <col min="8712" max="8712" width="5.28515625" customWidth="1"/>
    <col min="8713" max="8713" width="5.42578125" customWidth="1"/>
    <col min="8714" max="8714" width="5" customWidth="1"/>
    <col min="8715" max="8715" width="5.28515625" customWidth="1"/>
    <col min="8716" max="8716" width="5" customWidth="1"/>
    <col min="8717" max="8717" width="3.7109375" customWidth="1"/>
    <col min="8718" max="8718" width="5.5703125" customWidth="1"/>
    <col min="8719" max="8719" width="5" customWidth="1"/>
    <col min="8720" max="8720" width="5.42578125" customWidth="1"/>
    <col min="8721" max="8721" width="4.5703125" customWidth="1"/>
    <col min="8722" max="8722" width="19" customWidth="1"/>
    <col min="8723" max="8723" width="16.85546875" customWidth="1"/>
    <col min="8724" max="8724" width="13.5703125" customWidth="1"/>
    <col min="8725" max="8725" width="25" customWidth="1"/>
    <col min="8963" max="8963" width="56.5703125" customWidth="1"/>
    <col min="8964" max="8964" width="24.42578125" customWidth="1"/>
    <col min="8965" max="8965" width="17.85546875" customWidth="1"/>
    <col min="8966" max="8966" width="5.28515625" customWidth="1"/>
    <col min="8967" max="8967" width="6.28515625" customWidth="1"/>
    <col min="8968" max="8968" width="5.28515625" customWidth="1"/>
    <col min="8969" max="8969" width="5.42578125" customWidth="1"/>
    <col min="8970" max="8970" width="5" customWidth="1"/>
    <col min="8971" max="8971" width="5.28515625" customWidth="1"/>
    <col min="8972" max="8972" width="5" customWidth="1"/>
    <col min="8973" max="8973" width="3.7109375" customWidth="1"/>
    <col min="8974" max="8974" width="5.5703125" customWidth="1"/>
    <col min="8975" max="8975" width="5" customWidth="1"/>
    <col min="8976" max="8976" width="5.42578125" customWidth="1"/>
    <col min="8977" max="8977" width="4.5703125" customWidth="1"/>
    <col min="8978" max="8978" width="19" customWidth="1"/>
    <col min="8979" max="8979" width="16.85546875" customWidth="1"/>
    <col min="8980" max="8980" width="13.5703125" customWidth="1"/>
    <col min="8981" max="8981" width="25" customWidth="1"/>
    <col min="9219" max="9219" width="56.5703125" customWidth="1"/>
    <col min="9220" max="9220" width="24.42578125" customWidth="1"/>
    <col min="9221" max="9221" width="17.85546875" customWidth="1"/>
    <col min="9222" max="9222" width="5.28515625" customWidth="1"/>
    <col min="9223" max="9223" width="6.28515625" customWidth="1"/>
    <col min="9224" max="9224" width="5.28515625" customWidth="1"/>
    <col min="9225" max="9225" width="5.42578125" customWidth="1"/>
    <col min="9226" max="9226" width="5" customWidth="1"/>
    <col min="9227" max="9227" width="5.28515625" customWidth="1"/>
    <col min="9228" max="9228" width="5" customWidth="1"/>
    <col min="9229" max="9229" width="3.7109375" customWidth="1"/>
    <col min="9230" max="9230" width="5.5703125" customWidth="1"/>
    <col min="9231" max="9231" width="5" customWidth="1"/>
    <col min="9232" max="9232" width="5.42578125" customWidth="1"/>
    <col min="9233" max="9233" width="4.5703125" customWidth="1"/>
    <col min="9234" max="9234" width="19" customWidth="1"/>
    <col min="9235" max="9235" width="16.85546875" customWidth="1"/>
    <col min="9236" max="9236" width="13.5703125" customWidth="1"/>
    <col min="9237" max="9237" width="25" customWidth="1"/>
    <col min="9475" max="9475" width="56.5703125" customWidth="1"/>
    <col min="9476" max="9476" width="24.42578125" customWidth="1"/>
    <col min="9477" max="9477" width="17.85546875" customWidth="1"/>
    <col min="9478" max="9478" width="5.28515625" customWidth="1"/>
    <col min="9479" max="9479" width="6.28515625" customWidth="1"/>
    <col min="9480" max="9480" width="5.28515625" customWidth="1"/>
    <col min="9481" max="9481" width="5.42578125" customWidth="1"/>
    <col min="9482" max="9482" width="5" customWidth="1"/>
    <col min="9483" max="9483" width="5.28515625" customWidth="1"/>
    <col min="9484" max="9484" width="5" customWidth="1"/>
    <col min="9485" max="9485" width="3.7109375" customWidth="1"/>
    <col min="9486" max="9486" width="5.5703125" customWidth="1"/>
    <col min="9487" max="9487" width="5" customWidth="1"/>
    <col min="9488" max="9488" width="5.42578125" customWidth="1"/>
    <col min="9489" max="9489" width="4.5703125" customWidth="1"/>
    <col min="9490" max="9490" width="19" customWidth="1"/>
    <col min="9491" max="9491" width="16.85546875" customWidth="1"/>
    <col min="9492" max="9492" width="13.5703125" customWidth="1"/>
    <col min="9493" max="9493" width="25" customWidth="1"/>
    <col min="9731" max="9731" width="56.5703125" customWidth="1"/>
    <col min="9732" max="9732" width="24.42578125" customWidth="1"/>
    <col min="9733" max="9733" width="17.85546875" customWidth="1"/>
    <col min="9734" max="9734" width="5.28515625" customWidth="1"/>
    <col min="9735" max="9735" width="6.28515625" customWidth="1"/>
    <col min="9736" max="9736" width="5.28515625" customWidth="1"/>
    <col min="9737" max="9737" width="5.42578125" customWidth="1"/>
    <col min="9738" max="9738" width="5" customWidth="1"/>
    <col min="9739" max="9739" width="5.28515625" customWidth="1"/>
    <col min="9740" max="9740" width="5" customWidth="1"/>
    <col min="9741" max="9741" width="3.7109375" customWidth="1"/>
    <col min="9742" max="9742" width="5.5703125" customWidth="1"/>
    <col min="9743" max="9743" width="5" customWidth="1"/>
    <col min="9744" max="9744" width="5.42578125" customWidth="1"/>
    <col min="9745" max="9745" width="4.5703125" customWidth="1"/>
    <col min="9746" max="9746" width="19" customWidth="1"/>
    <col min="9747" max="9747" width="16.85546875" customWidth="1"/>
    <col min="9748" max="9748" width="13.5703125" customWidth="1"/>
    <col min="9749" max="9749" width="25" customWidth="1"/>
    <col min="9987" max="9987" width="56.5703125" customWidth="1"/>
    <col min="9988" max="9988" width="24.42578125" customWidth="1"/>
    <col min="9989" max="9989" width="17.85546875" customWidth="1"/>
    <col min="9990" max="9990" width="5.28515625" customWidth="1"/>
    <col min="9991" max="9991" width="6.28515625" customWidth="1"/>
    <col min="9992" max="9992" width="5.28515625" customWidth="1"/>
    <col min="9993" max="9993" width="5.42578125" customWidth="1"/>
    <col min="9994" max="9994" width="5" customWidth="1"/>
    <col min="9995" max="9995" width="5.28515625" customWidth="1"/>
    <col min="9996" max="9996" width="5" customWidth="1"/>
    <col min="9997" max="9997" width="3.7109375" customWidth="1"/>
    <col min="9998" max="9998" width="5.5703125" customWidth="1"/>
    <col min="9999" max="9999" width="5" customWidth="1"/>
    <col min="10000" max="10000" width="5.42578125" customWidth="1"/>
    <col min="10001" max="10001" width="4.5703125" customWidth="1"/>
    <col min="10002" max="10002" width="19" customWidth="1"/>
    <col min="10003" max="10003" width="16.85546875" customWidth="1"/>
    <col min="10004" max="10004" width="13.5703125" customWidth="1"/>
    <col min="10005" max="10005" width="25" customWidth="1"/>
    <col min="10243" max="10243" width="56.5703125" customWidth="1"/>
    <col min="10244" max="10244" width="24.42578125" customWidth="1"/>
    <col min="10245" max="10245" width="17.85546875" customWidth="1"/>
    <col min="10246" max="10246" width="5.28515625" customWidth="1"/>
    <col min="10247" max="10247" width="6.28515625" customWidth="1"/>
    <col min="10248" max="10248" width="5.28515625" customWidth="1"/>
    <col min="10249" max="10249" width="5.42578125" customWidth="1"/>
    <col min="10250" max="10250" width="5" customWidth="1"/>
    <col min="10251" max="10251" width="5.28515625" customWidth="1"/>
    <col min="10252" max="10252" width="5" customWidth="1"/>
    <col min="10253" max="10253" width="3.7109375" customWidth="1"/>
    <col min="10254" max="10254" width="5.5703125" customWidth="1"/>
    <col min="10255" max="10255" width="5" customWidth="1"/>
    <col min="10256" max="10256" width="5.42578125" customWidth="1"/>
    <col min="10257" max="10257" width="4.5703125" customWidth="1"/>
    <col min="10258" max="10258" width="19" customWidth="1"/>
    <col min="10259" max="10259" width="16.85546875" customWidth="1"/>
    <col min="10260" max="10260" width="13.5703125" customWidth="1"/>
    <col min="10261" max="10261" width="25" customWidth="1"/>
    <col min="10499" max="10499" width="56.5703125" customWidth="1"/>
    <col min="10500" max="10500" width="24.42578125" customWidth="1"/>
    <col min="10501" max="10501" width="17.85546875" customWidth="1"/>
    <col min="10502" max="10502" width="5.28515625" customWidth="1"/>
    <col min="10503" max="10503" width="6.28515625" customWidth="1"/>
    <col min="10504" max="10504" width="5.28515625" customWidth="1"/>
    <col min="10505" max="10505" width="5.42578125" customWidth="1"/>
    <col min="10506" max="10506" width="5" customWidth="1"/>
    <col min="10507" max="10507" width="5.28515625" customWidth="1"/>
    <col min="10508" max="10508" width="5" customWidth="1"/>
    <col min="10509" max="10509" width="3.7109375" customWidth="1"/>
    <col min="10510" max="10510" width="5.5703125" customWidth="1"/>
    <col min="10511" max="10511" width="5" customWidth="1"/>
    <col min="10512" max="10512" width="5.42578125" customWidth="1"/>
    <col min="10513" max="10513" width="4.5703125" customWidth="1"/>
    <col min="10514" max="10514" width="19" customWidth="1"/>
    <col min="10515" max="10515" width="16.85546875" customWidth="1"/>
    <col min="10516" max="10516" width="13.5703125" customWidth="1"/>
    <col min="10517" max="10517" width="25" customWidth="1"/>
    <col min="10755" max="10755" width="56.5703125" customWidth="1"/>
    <col min="10756" max="10756" width="24.42578125" customWidth="1"/>
    <col min="10757" max="10757" width="17.85546875" customWidth="1"/>
    <col min="10758" max="10758" width="5.28515625" customWidth="1"/>
    <col min="10759" max="10759" width="6.28515625" customWidth="1"/>
    <col min="10760" max="10760" width="5.28515625" customWidth="1"/>
    <col min="10761" max="10761" width="5.42578125" customWidth="1"/>
    <col min="10762" max="10762" width="5" customWidth="1"/>
    <col min="10763" max="10763" width="5.28515625" customWidth="1"/>
    <col min="10764" max="10764" width="5" customWidth="1"/>
    <col min="10765" max="10765" width="3.7109375" customWidth="1"/>
    <col min="10766" max="10766" width="5.5703125" customWidth="1"/>
    <col min="10767" max="10767" width="5" customWidth="1"/>
    <col min="10768" max="10768" width="5.42578125" customWidth="1"/>
    <col min="10769" max="10769" width="4.5703125" customWidth="1"/>
    <col min="10770" max="10770" width="19" customWidth="1"/>
    <col min="10771" max="10771" width="16.85546875" customWidth="1"/>
    <col min="10772" max="10772" width="13.5703125" customWidth="1"/>
    <col min="10773" max="10773" width="25" customWidth="1"/>
    <col min="11011" max="11011" width="56.5703125" customWidth="1"/>
    <col min="11012" max="11012" width="24.42578125" customWidth="1"/>
    <col min="11013" max="11013" width="17.85546875" customWidth="1"/>
    <col min="11014" max="11014" width="5.28515625" customWidth="1"/>
    <col min="11015" max="11015" width="6.28515625" customWidth="1"/>
    <col min="11016" max="11016" width="5.28515625" customWidth="1"/>
    <col min="11017" max="11017" width="5.42578125" customWidth="1"/>
    <col min="11018" max="11018" width="5" customWidth="1"/>
    <col min="11019" max="11019" width="5.28515625" customWidth="1"/>
    <col min="11020" max="11020" width="5" customWidth="1"/>
    <col min="11021" max="11021" width="3.7109375" customWidth="1"/>
    <col min="11022" max="11022" width="5.5703125" customWidth="1"/>
    <col min="11023" max="11023" width="5" customWidth="1"/>
    <col min="11024" max="11024" width="5.42578125" customWidth="1"/>
    <col min="11025" max="11025" width="4.5703125" customWidth="1"/>
    <col min="11026" max="11026" width="19" customWidth="1"/>
    <col min="11027" max="11027" width="16.85546875" customWidth="1"/>
    <col min="11028" max="11028" width="13.5703125" customWidth="1"/>
    <col min="11029" max="11029" width="25" customWidth="1"/>
    <col min="11267" max="11267" width="56.5703125" customWidth="1"/>
    <col min="11268" max="11268" width="24.42578125" customWidth="1"/>
    <col min="11269" max="11269" width="17.85546875" customWidth="1"/>
    <col min="11270" max="11270" width="5.28515625" customWidth="1"/>
    <col min="11271" max="11271" width="6.28515625" customWidth="1"/>
    <col min="11272" max="11272" width="5.28515625" customWidth="1"/>
    <col min="11273" max="11273" width="5.42578125" customWidth="1"/>
    <col min="11274" max="11274" width="5" customWidth="1"/>
    <col min="11275" max="11275" width="5.28515625" customWidth="1"/>
    <col min="11276" max="11276" width="5" customWidth="1"/>
    <col min="11277" max="11277" width="3.7109375" customWidth="1"/>
    <col min="11278" max="11278" width="5.5703125" customWidth="1"/>
    <col min="11279" max="11279" width="5" customWidth="1"/>
    <col min="11280" max="11280" width="5.42578125" customWidth="1"/>
    <col min="11281" max="11281" width="4.5703125" customWidth="1"/>
    <col min="11282" max="11282" width="19" customWidth="1"/>
    <col min="11283" max="11283" width="16.85546875" customWidth="1"/>
    <col min="11284" max="11284" width="13.5703125" customWidth="1"/>
    <col min="11285" max="11285" width="25" customWidth="1"/>
    <col min="11523" max="11523" width="56.5703125" customWidth="1"/>
    <col min="11524" max="11524" width="24.42578125" customWidth="1"/>
    <col min="11525" max="11525" width="17.85546875" customWidth="1"/>
    <col min="11526" max="11526" width="5.28515625" customWidth="1"/>
    <col min="11527" max="11527" width="6.28515625" customWidth="1"/>
    <col min="11528" max="11528" width="5.28515625" customWidth="1"/>
    <col min="11529" max="11529" width="5.42578125" customWidth="1"/>
    <col min="11530" max="11530" width="5" customWidth="1"/>
    <col min="11531" max="11531" width="5.28515625" customWidth="1"/>
    <col min="11532" max="11532" width="5" customWidth="1"/>
    <col min="11533" max="11533" width="3.7109375" customWidth="1"/>
    <col min="11534" max="11534" width="5.5703125" customWidth="1"/>
    <col min="11535" max="11535" width="5" customWidth="1"/>
    <col min="11536" max="11536" width="5.42578125" customWidth="1"/>
    <col min="11537" max="11537" width="4.5703125" customWidth="1"/>
    <col min="11538" max="11538" width="19" customWidth="1"/>
    <col min="11539" max="11539" width="16.85546875" customWidth="1"/>
    <col min="11540" max="11540" width="13.5703125" customWidth="1"/>
    <col min="11541" max="11541" width="25" customWidth="1"/>
    <col min="11779" max="11779" width="56.5703125" customWidth="1"/>
    <col min="11780" max="11780" width="24.42578125" customWidth="1"/>
    <col min="11781" max="11781" width="17.85546875" customWidth="1"/>
    <col min="11782" max="11782" width="5.28515625" customWidth="1"/>
    <col min="11783" max="11783" width="6.28515625" customWidth="1"/>
    <col min="11784" max="11784" width="5.28515625" customWidth="1"/>
    <col min="11785" max="11785" width="5.42578125" customWidth="1"/>
    <col min="11786" max="11786" width="5" customWidth="1"/>
    <col min="11787" max="11787" width="5.28515625" customWidth="1"/>
    <col min="11788" max="11788" width="5" customWidth="1"/>
    <col min="11789" max="11789" width="3.7109375" customWidth="1"/>
    <col min="11790" max="11790" width="5.5703125" customWidth="1"/>
    <col min="11791" max="11791" width="5" customWidth="1"/>
    <col min="11792" max="11792" width="5.42578125" customWidth="1"/>
    <col min="11793" max="11793" width="4.5703125" customWidth="1"/>
    <col min="11794" max="11794" width="19" customWidth="1"/>
    <col min="11795" max="11795" width="16.85546875" customWidth="1"/>
    <col min="11796" max="11796" width="13.5703125" customWidth="1"/>
    <col min="11797" max="11797" width="25" customWidth="1"/>
    <col min="12035" max="12035" width="56.5703125" customWidth="1"/>
    <col min="12036" max="12036" width="24.42578125" customWidth="1"/>
    <col min="12037" max="12037" width="17.85546875" customWidth="1"/>
    <col min="12038" max="12038" width="5.28515625" customWidth="1"/>
    <col min="12039" max="12039" width="6.28515625" customWidth="1"/>
    <col min="12040" max="12040" width="5.28515625" customWidth="1"/>
    <col min="12041" max="12041" width="5.42578125" customWidth="1"/>
    <col min="12042" max="12042" width="5" customWidth="1"/>
    <col min="12043" max="12043" width="5.28515625" customWidth="1"/>
    <col min="12044" max="12044" width="5" customWidth="1"/>
    <col min="12045" max="12045" width="3.7109375" customWidth="1"/>
    <col min="12046" max="12046" width="5.5703125" customWidth="1"/>
    <col min="12047" max="12047" width="5" customWidth="1"/>
    <col min="12048" max="12048" width="5.42578125" customWidth="1"/>
    <col min="12049" max="12049" width="4.5703125" customWidth="1"/>
    <col min="12050" max="12050" width="19" customWidth="1"/>
    <col min="12051" max="12051" width="16.85546875" customWidth="1"/>
    <col min="12052" max="12052" width="13.5703125" customWidth="1"/>
    <col min="12053" max="12053" width="25" customWidth="1"/>
    <col min="12291" max="12291" width="56.5703125" customWidth="1"/>
    <col min="12292" max="12292" width="24.42578125" customWidth="1"/>
    <col min="12293" max="12293" width="17.85546875" customWidth="1"/>
    <col min="12294" max="12294" width="5.28515625" customWidth="1"/>
    <col min="12295" max="12295" width="6.28515625" customWidth="1"/>
    <col min="12296" max="12296" width="5.28515625" customWidth="1"/>
    <col min="12297" max="12297" width="5.42578125" customWidth="1"/>
    <col min="12298" max="12298" width="5" customWidth="1"/>
    <col min="12299" max="12299" width="5.28515625" customWidth="1"/>
    <col min="12300" max="12300" width="5" customWidth="1"/>
    <col min="12301" max="12301" width="3.7109375" customWidth="1"/>
    <col min="12302" max="12302" width="5.5703125" customWidth="1"/>
    <col min="12303" max="12303" width="5" customWidth="1"/>
    <col min="12304" max="12304" width="5.42578125" customWidth="1"/>
    <col min="12305" max="12305" width="4.5703125" customWidth="1"/>
    <col min="12306" max="12306" width="19" customWidth="1"/>
    <col min="12307" max="12307" width="16.85546875" customWidth="1"/>
    <col min="12308" max="12308" width="13.5703125" customWidth="1"/>
    <col min="12309" max="12309" width="25" customWidth="1"/>
    <col min="12547" max="12547" width="56.5703125" customWidth="1"/>
    <col min="12548" max="12548" width="24.42578125" customWidth="1"/>
    <col min="12549" max="12549" width="17.85546875" customWidth="1"/>
    <col min="12550" max="12550" width="5.28515625" customWidth="1"/>
    <col min="12551" max="12551" width="6.28515625" customWidth="1"/>
    <col min="12552" max="12552" width="5.28515625" customWidth="1"/>
    <col min="12553" max="12553" width="5.42578125" customWidth="1"/>
    <col min="12554" max="12554" width="5" customWidth="1"/>
    <col min="12555" max="12555" width="5.28515625" customWidth="1"/>
    <col min="12556" max="12556" width="5" customWidth="1"/>
    <col min="12557" max="12557" width="3.7109375" customWidth="1"/>
    <col min="12558" max="12558" width="5.5703125" customWidth="1"/>
    <col min="12559" max="12559" width="5" customWidth="1"/>
    <col min="12560" max="12560" width="5.42578125" customWidth="1"/>
    <col min="12561" max="12561" width="4.5703125" customWidth="1"/>
    <col min="12562" max="12562" width="19" customWidth="1"/>
    <col min="12563" max="12563" width="16.85546875" customWidth="1"/>
    <col min="12564" max="12564" width="13.5703125" customWidth="1"/>
    <col min="12565" max="12565" width="25" customWidth="1"/>
    <col min="12803" max="12803" width="56.5703125" customWidth="1"/>
    <col min="12804" max="12804" width="24.42578125" customWidth="1"/>
    <col min="12805" max="12805" width="17.85546875" customWidth="1"/>
    <col min="12806" max="12806" width="5.28515625" customWidth="1"/>
    <col min="12807" max="12807" width="6.28515625" customWidth="1"/>
    <col min="12808" max="12808" width="5.28515625" customWidth="1"/>
    <col min="12809" max="12809" width="5.42578125" customWidth="1"/>
    <col min="12810" max="12810" width="5" customWidth="1"/>
    <col min="12811" max="12811" width="5.28515625" customWidth="1"/>
    <col min="12812" max="12812" width="5" customWidth="1"/>
    <col min="12813" max="12813" width="3.7109375" customWidth="1"/>
    <col min="12814" max="12814" width="5.5703125" customWidth="1"/>
    <col min="12815" max="12815" width="5" customWidth="1"/>
    <col min="12816" max="12816" width="5.42578125" customWidth="1"/>
    <col min="12817" max="12817" width="4.5703125" customWidth="1"/>
    <col min="12818" max="12818" width="19" customWidth="1"/>
    <col min="12819" max="12819" width="16.85546875" customWidth="1"/>
    <col min="12820" max="12820" width="13.5703125" customWidth="1"/>
    <col min="12821" max="12821" width="25" customWidth="1"/>
    <col min="13059" max="13059" width="56.5703125" customWidth="1"/>
    <col min="13060" max="13060" width="24.42578125" customWidth="1"/>
    <col min="13061" max="13061" width="17.85546875" customWidth="1"/>
    <col min="13062" max="13062" width="5.28515625" customWidth="1"/>
    <col min="13063" max="13063" width="6.28515625" customWidth="1"/>
    <col min="13064" max="13064" width="5.28515625" customWidth="1"/>
    <col min="13065" max="13065" width="5.42578125" customWidth="1"/>
    <col min="13066" max="13066" width="5" customWidth="1"/>
    <col min="13067" max="13067" width="5.28515625" customWidth="1"/>
    <col min="13068" max="13068" width="5" customWidth="1"/>
    <col min="13069" max="13069" width="3.7109375" customWidth="1"/>
    <col min="13070" max="13070" width="5.5703125" customWidth="1"/>
    <col min="13071" max="13071" width="5" customWidth="1"/>
    <col min="13072" max="13072" width="5.42578125" customWidth="1"/>
    <col min="13073" max="13073" width="4.5703125" customWidth="1"/>
    <col min="13074" max="13074" width="19" customWidth="1"/>
    <col min="13075" max="13075" width="16.85546875" customWidth="1"/>
    <col min="13076" max="13076" width="13.5703125" customWidth="1"/>
    <col min="13077" max="13077" width="25" customWidth="1"/>
    <col min="13315" max="13315" width="56.5703125" customWidth="1"/>
    <col min="13316" max="13316" width="24.42578125" customWidth="1"/>
    <col min="13317" max="13317" width="17.85546875" customWidth="1"/>
    <col min="13318" max="13318" width="5.28515625" customWidth="1"/>
    <col min="13319" max="13319" width="6.28515625" customWidth="1"/>
    <col min="13320" max="13320" width="5.28515625" customWidth="1"/>
    <col min="13321" max="13321" width="5.42578125" customWidth="1"/>
    <col min="13322" max="13322" width="5" customWidth="1"/>
    <col min="13323" max="13323" width="5.28515625" customWidth="1"/>
    <col min="13324" max="13324" width="5" customWidth="1"/>
    <col min="13325" max="13325" width="3.7109375" customWidth="1"/>
    <col min="13326" max="13326" width="5.5703125" customWidth="1"/>
    <col min="13327" max="13327" width="5" customWidth="1"/>
    <col min="13328" max="13328" width="5.42578125" customWidth="1"/>
    <col min="13329" max="13329" width="4.5703125" customWidth="1"/>
    <col min="13330" max="13330" width="19" customWidth="1"/>
    <col min="13331" max="13331" width="16.85546875" customWidth="1"/>
    <col min="13332" max="13332" width="13.5703125" customWidth="1"/>
    <col min="13333" max="13333" width="25" customWidth="1"/>
    <col min="13571" max="13571" width="56.5703125" customWidth="1"/>
    <col min="13572" max="13572" width="24.42578125" customWidth="1"/>
    <col min="13573" max="13573" width="17.85546875" customWidth="1"/>
    <col min="13574" max="13574" width="5.28515625" customWidth="1"/>
    <col min="13575" max="13575" width="6.28515625" customWidth="1"/>
    <col min="13576" max="13576" width="5.28515625" customWidth="1"/>
    <col min="13577" max="13577" width="5.42578125" customWidth="1"/>
    <col min="13578" max="13578" width="5" customWidth="1"/>
    <col min="13579" max="13579" width="5.28515625" customWidth="1"/>
    <col min="13580" max="13580" width="5" customWidth="1"/>
    <col min="13581" max="13581" width="3.7109375" customWidth="1"/>
    <col min="13582" max="13582" width="5.5703125" customWidth="1"/>
    <col min="13583" max="13583" width="5" customWidth="1"/>
    <col min="13584" max="13584" width="5.42578125" customWidth="1"/>
    <col min="13585" max="13585" width="4.5703125" customWidth="1"/>
    <col min="13586" max="13586" width="19" customWidth="1"/>
    <col min="13587" max="13587" width="16.85546875" customWidth="1"/>
    <col min="13588" max="13588" width="13.5703125" customWidth="1"/>
    <col min="13589" max="13589" width="25" customWidth="1"/>
    <col min="13827" max="13827" width="56.5703125" customWidth="1"/>
    <col min="13828" max="13828" width="24.42578125" customWidth="1"/>
    <col min="13829" max="13829" width="17.85546875" customWidth="1"/>
    <col min="13830" max="13830" width="5.28515625" customWidth="1"/>
    <col min="13831" max="13831" width="6.28515625" customWidth="1"/>
    <col min="13832" max="13832" width="5.28515625" customWidth="1"/>
    <col min="13833" max="13833" width="5.42578125" customWidth="1"/>
    <col min="13834" max="13834" width="5" customWidth="1"/>
    <col min="13835" max="13835" width="5.28515625" customWidth="1"/>
    <col min="13836" max="13836" width="5" customWidth="1"/>
    <col min="13837" max="13837" width="3.7109375" customWidth="1"/>
    <col min="13838" max="13838" width="5.5703125" customWidth="1"/>
    <col min="13839" max="13839" width="5" customWidth="1"/>
    <col min="13840" max="13840" width="5.42578125" customWidth="1"/>
    <col min="13841" max="13841" width="4.5703125" customWidth="1"/>
    <col min="13842" max="13842" width="19" customWidth="1"/>
    <col min="13843" max="13843" width="16.85546875" customWidth="1"/>
    <col min="13844" max="13844" width="13.5703125" customWidth="1"/>
    <col min="13845" max="13845" width="25" customWidth="1"/>
    <col min="14083" max="14083" width="56.5703125" customWidth="1"/>
    <col min="14084" max="14084" width="24.42578125" customWidth="1"/>
    <col min="14085" max="14085" width="17.85546875" customWidth="1"/>
    <col min="14086" max="14086" width="5.28515625" customWidth="1"/>
    <col min="14087" max="14087" width="6.28515625" customWidth="1"/>
    <col min="14088" max="14088" width="5.28515625" customWidth="1"/>
    <col min="14089" max="14089" width="5.42578125" customWidth="1"/>
    <col min="14090" max="14090" width="5" customWidth="1"/>
    <col min="14091" max="14091" width="5.28515625" customWidth="1"/>
    <col min="14092" max="14092" width="5" customWidth="1"/>
    <col min="14093" max="14093" width="3.7109375" customWidth="1"/>
    <col min="14094" max="14094" width="5.5703125" customWidth="1"/>
    <col min="14095" max="14095" width="5" customWidth="1"/>
    <col min="14096" max="14096" width="5.42578125" customWidth="1"/>
    <col min="14097" max="14097" width="4.5703125" customWidth="1"/>
    <col min="14098" max="14098" width="19" customWidth="1"/>
    <col min="14099" max="14099" width="16.85546875" customWidth="1"/>
    <col min="14100" max="14100" width="13.5703125" customWidth="1"/>
    <col min="14101" max="14101" width="25" customWidth="1"/>
    <col min="14339" max="14339" width="56.5703125" customWidth="1"/>
    <col min="14340" max="14340" width="24.42578125" customWidth="1"/>
    <col min="14341" max="14341" width="17.85546875" customWidth="1"/>
    <col min="14342" max="14342" width="5.28515625" customWidth="1"/>
    <col min="14343" max="14343" width="6.28515625" customWidth="1"/>
    <col min="14344" max="14344" width="5.28515625" customWidth="1"/>
    <col min="14345" max="14345" width="5.42578125" customWidth="1"/>
    <col min="14346" max="14346" width="5" customWidth="1"/>
    <col min="14347" max="14347" width="5.28515625" customWidth="1"/>
    <col min="14348" max="14348" width="5" customWidth="1"/>
    <col min="14349" max="14349" width="3.7109375" customWidth="1"/>
    <col min="14350" max="14350" width="5.5703125" customWidth="1"/>
    <col min="14351" max="14351" width="5" customWidth="1"/>
    <col min="14352" max="14352" width="5.42578125" customWidth="1"/>
    <col min="14353" max="14353" width="4.5703125" customWidth="1"/>
    <col min="14354" max="14354" width="19" customWidth="1"/>
    <col min="14355" max="14355" width="16.85546875" customWidth="1"/>
    <col min="14356" max="14356" width="13.5703125" customWidth="1"/>
    <col min="14357" max="14357" width="25" customWidth="1"/>
    <col min="14595" max="14595" width="56.5703125" customWidth="1"/>
    <col min="14596" max="14596" width="24.42578125" customWidth="1"/>
    <col min="14597" max="14597" width="17.85546875" customWidth="1"/>
    <col min="14598" max="14598" width="5.28515625" customWidth="1"/>
    <col min="14599" max="14599" width="6.28515625" customWidth="1"/>
    <col min="14600" max="14600" width="5.28515625" customWidth="1"/>
    <col min="14601" max="14601" width="5.42578125" customWidth="1"/>
    <col min="14602" max="14602" width="5" customWidth="1"/>
    <col min="14603" max="14603" width="5.28515625" customWidth="1"/>
    <col min="14604" max="14604" width="5" customWidth="1"/>
    <col min="14605" max="14605" width="3.7109375" customWidth="1"/>
    <col min="14606" max="14606" width="5.5703125" customWidth="1"/>
    <col min="14607" max="14607" width="5" customWidth="1"/>
    <col min="14608" max="14608" width="5.42578125" customWidth="1"/>
    <col min="14609" max="14609" width="4.5703125" customWidth="1"/>
    <col min="14610" max="14610" width="19" customWidth="1"/>
    <col min="14611" max="14611" width="16.85546875" customWidth="1"/>
    <col min="14612" max="14612" width="13.5703125" customWidth="1"/>
    <col min="14613" max="14613" width="25" customWidth="1"/>
    <col min="14851" max="14851" width="56.5703125" customWidth="1"/>
    <col min="14852" max="14852" width="24.42578125" customWidth="1"/>
    <col min="14853" max="14853" width="17.85546875" customWidth="1"/>
    <col min="14854" max="14854" width="5.28515625" customWidth="1"/>
    <col min="14855" max="14855" width="6.28515625" customWidth="1"/>
    <col min="14856" max="14856" width="5.28515625" customWidth="1"/>
    <col min="14857" max="14857" width="5.42578125" customWidth="1"/>
    <col min="14858" max="14858" width="5" customWidth="1"/>
    <col min="14859" max="14859" width="5.28515625" customWidth="1"/>
    <col min="14860" max="14860" width="5" customWidth="1"/>
    <col min="14861" max="14861" width="3.7109375" customWidth="1"/>
    <col min="14862" max="14862" width="5.5703125" customWidth="1"/>
    <col min="14863" max="14863" width="5" customWidth="1"/>
    <col min="14864" max="14864" width="5.42578125" customWidth="1"/>
    <col min="14865" max="14865" width="4.5703125" customWidth="1"/>
    <col min="14866" max="14866" width="19" customWidth="1"/>
    <col min="14867" max="14867" width="16.85546875" customWidth="1"/>
    <col min="14868" max="14868" width="13.5703125" customWidth="1"/>
    <col min="14869" max="14869" width="25" customWidth="1"/>
    <col min="15107" max="15107" width="56.5703125" customWidth="1"/>
    <col min="15108" max="15108" width="24.42578125" customWidth="1"/>
    <col min="15109" max="15109" width="17.85546875" customWidth="1"/>
    <col min="15110" max="15110" width="5.28515625" customWidth="1"/>
    <col min="15111" max="15111" width="6.28515625" customWidth="1"/>
    <col min="15112" max="15112" width="5.28515625" customWidth="1"/>
    <col min="15113" max="15113" width="5.42578125" customWidth="1"/>
    <col min="15114" max="15114" width="5" customWidth="1"/>
    <col min="15115" max="15115" width="5.28515625" customWidth="1"/>
    <col min="15116" max="15116" width="5" customWidth="1"/>
    <col min="15117" max="15117" width="3.7109375" customWidth="1"/>
    <col min="15118" max="15118" width="5.5703125" customWidth="1"/>
    <col min="15119" max="15119" width="5" customWidth="1"/>
    <col min="15120" max="15120" width="5.42578125" customWidth="1"/>
    <col min="15121" max="15121" width="4.5703125" customWidth="1"/>
    <col min="15122" max="15122" width="19" customWidth="1"/>
    <col min="15123" max="15123" width="16.85546875" customWidth="1"/>
    <col min="15124" max="15124" width="13.5703125" customWidth="1"/>
    <col min="15125" max="15125" width="25" customWidth="1"/>
    <col min="15363" max="15363" width="56.5703125" customWidth="1"/>
    <col min="15364" max="15364" width="24.42578125" customWidth="1"/>
    <col min="15365" max="15365" width="17.85546875" customWidth="1"/>
    <col min="15366" max="15366" width="5.28515625" customWidth="1"/>
    <col min="15367" max="15367" width="6.28515625" customWidth="1"/>
    <col min="15368" max="15368" width="5.28515625" customWidth="1"/>
    <col min="15369" max="15369" width="5.42578125" customWidth="1"/>
    <col min="15370" max="15370" width="5" customWidth="1"/>
    <col min="15371" max="15371" width="5.28515625" customWidth="1"/>
    <col min="15372" max="15372" width="5" customWidth="1"/>
    <col min="15373" max="15373" width="3.7109375" customWidth="1"/>
    <col min="15374" max="15374" width="5.5703125" customWidth="1"/>
    <col min="15375" max="15375" width="5" customWidth="1"/>
    <col min="15376" max="15376" width="5.42578125" customWidth="1"/>
    <col min="15377" max="15377" width="4.5703125" customWidth="1"/>
    <col min="15378" max="15378" width="19" customWidth="1"/>
    <col min="15379" max="15379" width="16.85546875" customWidth="1"/>
    <col min="15380" max="15380" width="13.5703125" customWidth="1"/>
    <col min="15381" max="15381" width="25" customWidth="1"/>
    <col min="15619" max="15619" width="56.5703125" customWidth="1"/>
    <col min="15620" max="15620" width="24.42578125" customWidth="1"/>
    <col min="15621" max="15621" width="17.85546875" customWidth="1"/>
    <col min="15622" max="15622" width="5.28515625" customWidth="1"/>
    <col min="15623" max="15623" width="6.28515625" customWidth="1"/>
    <col min="15624" max="15624" width="5.28515625" customWidth="1"/>
    <col min="15625" max="15625" width="5.42578125" customWidth="1"/>
    <col min="15626" max="15626" width="5" customWidth="1"/>
    <col min="15627" max="15627" width="5.28515625" customWidth="1"/>
    <col min="15628" max="15628" width="5" customWidth="1"/>
    <col min="15629" max="15629" width="3.7109375" customWidth="1"/>
    <col min="15630" max="15630" width="5.5703125" customWidth="1"/>
    <col min="15631" max="15631" width="5" customWidth="1"/>
    <col min="15632" max="15632" width="5.42578125" customWidth="1"/>
    <col min="15633" max="15633" width="4.5703125" customWidth="1"/>
    <col min="15634" max="15634" width="19" customWidth="1"/>
    <col min="15635" max="15635" width="16.85546875" customWidth="1"/>
    <col min="15636" max="15636" width="13.5703125" customWidth="1"/>
    <col min="15637" max="15637" width="25" customWidth="1"/>
    <col min="15875" max="15875" width="56.5703125" customWidth="1"/>
    <col min="15876" max="15876" width="24.42578125" customWidth="1"/>
    <col min="15877" max="15877" width="17.85546875" customWidth="1"/>
    <col min="15878" max="15878" width="5.28515625" customWidth="1"/>
    <col min="15879" max="15879" width="6.28515625" customWidth="1"/>
    <col min="15880" max="15880" width="5.28515625" customWidth="1"/>
    <col min="15881" max="15881" width="5.42578125" customWidth="1"/>
    <col min="15882" max="15882" width="5" customWidth="1"/>
    <col min="15883" max="15883" width="5.28515625" customWidth="1"/>
    <col min="15884" max="15884" width="5" customWidth="1"/>
    <col min="15885" max="15885" width="3.7109375" customWidth="1"/>
    <col min="15886" max="15886" width="5.5703125" customWidth="1"/>
    <col min="15887" max="15887" width="5" customWidth="1"/>
    <col min="15888" max="15888" width="5.42578125" customWidth="1"/>
    <col min="15889" max="15889" width="4.5703125" customWidth="1"/>
    <col min="15890" max="15890" width="19" customWidth="1"/>
    <col min="15891" max="15891" width="16.85546875" customWidth="1"/>
    <col min="15892" max="15892" width="13.5703125" customWidth="1"/>
    <col min="15893" max="15893" width="25" customWidth="1"/>
    <col min="16131" max="16131" width="56.5703125" customWidth="1"/>
    <col min="16132" max="16132" width="24.42578125" customWidth="1"/>
    <col min="16133" max="16133" width="17.85546875" customWidth="1"/>
    <col min="16134" max="16134" width="5.28515625" customWidth="1"/>
    <col min="16135" max="16135" width="6.28515625" customWidth="1"/>
    <col min="16136" max="16136" width="5.28515625" customWidth="1"/>
    <col min="16137" max="16137" width="5.42578125" customWidth="1"/>
    <col min="16138" max="16138" width="5" customWidth="1"/>
    <col min="16139" max="16139" width="5.28515625" customWidth="1"/>
    <col min="16140" max="16140" width="5" customWidth="1"/>
    <col min="16141" max="16141" width="3.7109375" customWidth="1"/>
    <col min="16142" max="16142" width="5.5703125" customWidth="1"/>
    <col min="16143" max="16143" width="5" customWidth="1"/>
    <col min="16144" max="16144" width="5.42578125" customWidth="1"/>
    <col min="16145" max="16145" width="4.5703125" customWidth="1"/>
    <col min="16146" max="16146" width="19" customWidth="1"/>
    <col min="16147" max="16147" width="16.85546875" customWidth="1"/>
    <col min="16148" max="16148" width="13.5703125" customWidth="1"/>
    <col min="16149" max="16149" width="25" customWidth="1"/>
  </cols>
  <sheetData>
    <row r="1" spans="1:51" ht="27" thickBot="1">
      <c r="A1" s="1936" t="e" vm="1">
        <v>#VALUE!</v>
      </c>
      <c r="B1" s="1925" t="s">
        <v>3302</v>
      </c>
      <c r="C1" s="1926"/>
      <c r="D1" s="1926"/>
      <c r="E1" s="1926"/>
      <c r="F1" s="1926"/>
      <c r="G1" s="1926"/>
      <c r="H1" s="1926"/>
      <c r="I1" s="1926"/>
      <c r="J1" s="1926"/>
      <c r="K1" s="1926"/>
      <c r="L1" s="1926"/>
      <c r="M1" s="1926"/>
      <c r="N1" s="1926"/>
      <c r="O1" s="1926"/>
      <c r="P1" s="1926"/>
      <c r="Q1" s="1926"/>
      <c r="R1" s="1926"/>
      <c r="S1" s="1926"/>
      <c r="T1" s="1926"/>
      <c r="U1" s="1927"/>
      <c r="V1" s="1927"/>
      <c r="W1" s="1928"/>
    </row>
    <row r="2" spans="1:51" ht="27" thickBot="1">
      <c r="A2" s="1937"/>
      <c r="B2" s="1925" t="s">
        <v>3253</v>
      </c>
      <c r="C2" s="1926"/>
      <c r="D2" s="1926"/>
      <c r="E2" s="1926"/>
      <c r="F2" s="1926"/>
      <c r="G2" s="1926"/>
      <c r="H2" s="1926"/>
      <c r="I2" s="1926"/>
      <c r="J2" s="1926"/>
      <c r="K2" s="1926"/>
      <c r="L2" s="1926"/>
      <c r="M2" s="1926"/>
      <c r="N2" s="1926"/>
      <c r="O2" s="1926"/>
      <c r="P2" s="1926"/>
      <c r="Q2" s="1926"/>
      <c r="R2" s="1926"/>
      <c r="S2" s="1926"/>
      <c r="T2" s="1926"/>
      <c r="U2" s="1927"/>
      <c r="V2" s="1927"/>
      <c r="W2" s="1928"/>
    </row>
    <row r="3" spans="1:51" ht="27" thickBot="1">
      <c r="A3" s="1938"/>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51" s="856" customFormat="1" ht="13.5">
      <c r="A4" s="1971" t="s">
        <v>3303</v>
      </c>
      <c r="B4" s="1971"/>
      <c r="C4" s="1971"/>
      <c r="D4" s="855"/>
      <c r="E4" s="855"/>
      <c r="F4" s="855"/>
      <c r="G4" s="855"/>
      <c r="H4" s="855"/>
      <c r="I4" s="855"/>
      <c r="J4" s="855"/>
      <c r="K4" s="1972"/>
      <c r="L4" s="1972"/>
      <c r="M4" s="1972"/>
      <c r="N4" s="855"/>
    </row>
    <row r="5" spans="1:51" s="856" customFormat="1" ht="13.5">
      <c r="A5" s="705" t="s">
        <v>3304</v>
      </c>
      <c r="B5" s="705"/>
      <c r="C5" s="992"/>
      <c r="K5" s="993"/>
      <c r="L5" s="993"/>
      <c r="M5" s="993"/>
    </row>
    <row r="6" spans="1:51" s="856" customFormat="1" ht="13.5">
      <c r="A6" s="705" t="s">
        <v>3305</v>
      </c>
      <c r="B6" s="706"/>
      <c r="C6" s="854"/>
      <c r="H6" s="994"/>
      <c r="I6" s="994"/>
      <c r="J6" s="994"/>
      <c r="K6" s="993"/>
      <c r="L6" s="995"/>
      <c r="M6" s="996"/>
    </row>
    <row r="7" spans="1:51" s="856" customFormat="1" ht="12.75">
      <c r="A7" s="705" t="s">
        <v>469</v>
      </c>
      <c r="B7" s="704"/>
      <c r="C7" s="704"/>
      <c r="H7" s="994"/>
      <c r="I7" s="994"/>
      <c r="J7" s="994"/>
      <c r="K7" s="993"/>
      <c r="L7" s="995"/>
      <c r="M7" s="996"/>
    </row>
    <row r="8" spans="1:51" s="856" customFormat="1" ht="13.5">
      <c r="A8" s="705" t="s">
        <v>3306</v>
      </c>
      <c r="B8" s="705"/>
      <c r="C8" s="705"/>
      <c r="D8" s="705"/>
      <c r="E8" s="705"/>
      <c r="F8" s="705"/>
      <c r="G8" s="705"/>
      <c r="H8" s="705"/>
      <c r="I8" s="705"/>
      <c r="J8" s="705"/>
      <c r="K8" s="705"/>
      <c r="L8" s="995"/>
      <c r="M8" s="996"/>
      <c r="P8" s="997"/>
    </row>
    <row r="9" spans="1:51" s="856" customFormat="1" ht="13.5">
      <c r="A9" s="705" t="s">
        <v>3262</v>
      </c>
      <c r="B9" s="706"/>
      <c r="C9" s="706"/>
      <c r="D9" s="705"/>
      <c r="E9" s="705"/>
      <c r="F9" s="705"/>
      <c r="G9" s="705"/>
      <c r="H9" s="705"/>
      <c r="I9" s="705"/>
      <c r="J9" s="705"/>
      <c r="K9" s="705"/>
      <c r="L9" s="995"/>
      <c r="M9" s="996"/>
      <c r="P9" s="997"/>
    </row>
    <row r="10" spans="1:51" ht="15.95" customHeight="1">
      <c r="A10" s="1930" t="s">
        <v>2210</v>
      </c>
      <c r="B10" s="1930" t="s">
        <v>3178</v>
      </c>
      <c r="C10" s="1930" t="s">
        <v>121</v>
      </c>
      <c r="D10" s="1929" t="s">
        <v>0</v>
      </c>
      <c r="E10" s="1929"/>
      <c r="F10" s="1929"/>
      <c r="G10" s="1929" t="s">
        <v>1</v>
      </c>
      <c r="H10" s="1929"/>
      <c r="I10" s="1929"/>
      <c r="J10" s="1929" t="s">
        <v>2</v>
      </c>
      <c r="K10" s="1929"/>
      <c r="L10" s="1929"/>
      <c r="M10" s="1929" t="s">
        <v>3</v>
      </c>
      <c r="N10" s="1929"/>
      <c r="O10" s="1929"/>
      <c r="P10" s="1930" t="s">
        <v>21</v>
      </c>
      <c r="Q10" s="1930"/>
      <c r="R10" s="1930"/>
      <c r="S10" s="1930"/>
      <c r="T10" s="1939" t="s">
        <v>3177</v>
      </c>
      <c r="U10" s="1939"/>
      <c r="V10" s="1939"/>
      <c r="W10" s="1939"/>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row>
    <row r="11" spans="1:51" ht="18.75" customHeight="1" thickBot="1">
      <c r="A11" s="1930"/>
      <c r="B11" s="1930"/>
      <c r="C11" s="1930"/>
      <c r="D11" s="543" t="s">
        <v>4</v>
      </c>
      <c r="E11" s="543" t="s">
        <v>5</v>
      </c>
      <c r="F11" s="543" t="s">
        <v>6</v>
      </c>
      <c r="G11" s="543" t="s">
        <v>7</v>
      </c>
      <c r="H11" s="543" t="s">
        <v>8</v>
      </c>
      <c r="I11" s="543" t="s">
        <v>9</v>
      </c>
      <c r="J11" s="543" t="s">
        <v>10</v>
      </c>
      <c r="K11" s="543" t="s">
        <v>11</v>
      </c>
      <c r="L11" s="543" t="s">
        <v>12</v>
      </c>
      <c r="M11" s="543" t="s">
        <v>13</v>
      </c>
      <c r="N11" s="543" t="s">
        <v>14</v>
      </c>
      <c r="O11" s="543" t="s">
        <v>15</v>
      </c>
      <c r="P11" s="892" t="s">
        <v>22</v>
      </c>
      <c r="Q11" s="892" t="s">
        <v>3063</v>
      </c>
      <c r="R11" s="892" t="s">
        <v>23</v>
      </c>
      <c r="S11" s="544" t="s">
        <v>16</v>
      </c>
      <c r="T11" s="713" t="s">
        <v>3161</v>
      </c>
      <c r="U11" s="1966" t="s">
        <v>3375</v>
      </c>
      <c r="V11" s="1967"/>
      <c r="W11" s="713" t="s">
        <v>3176</v>
      </c>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row>
    <row r="12" spans="1:51" ht="85.7" customHeight="1">
      <c r="A12" s="1066" t="s">
        <v>2833</v>
      </c>
      <c r="B12" s="1066" t="s">
        <v>3039</v>
      </c>
      <c r="C12" s="1067" t="s">
        <v>2834</v>
      </c>
      <c r="D12" s="1066"/>
      <c r="E12" s="1066"/>
      <c r="F12" s="1066"/>
      <c r="G12" s="1066"/>
      <c r="H12" s="1066"/>
      <c r="I12" s="1066"/>
      <c r="J12" s="1066"/>
      <c r="K12" s="1066"/>
      <c r="L12" s="1066"/>
      <c r="M12" s="1066"/>
      <c r="N12" s="1066"/>
      <c r="O12" s="1066"/>
      <c r="P12" s="1068">
        <v>500000</v>
      </c>
      <c r="Q12" s="1066"/>
      <c r="R12" s="1066"/>
      <c r="S12" s="625" t="s">
        <v>2835</v>
      </c>
      <c r="T12" s="1942" t="s">
        <v>3335</v>
      </c>
      <c r="U12" s="1968" t="s">
        <v>3392</v>
      </c>
      <c r="V12" s="1968" t="s">
        <v>3389</v>
      </c>
      <c r="W12" s="1942" t="s">
        <v>3336</v>
      </c>
      <c r="X12" s="34"/>
      <c r="Y12" s="34"/>
      <c r="Z12" s="1065"/>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row>
    <row r="13" spans="1:51" ht="89.25">
      <c r="A13" s="627" t="s">
        <v>2836</v>
      </c>
      <c r="B13" s="627" t="s">
        <v>2837</v>
      </c>
      <c r="C13" s="998">
        <v>3000</v>
      </c>
      <c r="D13" s="627"/>
      <c r="E13" s="627"/>
      <c r="F13" s="627"/>
      <c r="G13" s="627"/>
      <c r="H13" s="627"/>
      <c r="I13" s="627"/>
      <c r="J13" s="627"/>
      <c r="K13" s="627"/>
      <c r="L13" s="627"/>
      <c r="M13" s="627"/>
      <c r="N13" s="627"/>
      <c r="O13" s="627"/>
      <c r="P13" s="999">
        <f>[5]Hoja1!G6</f>
        <v>59900</v>
      </c>
      <c r="Q13" s="627"/>
      <c r="R13" s="627"/>
      <c r="S13" s="496"/>
      <c r="T13" s="1943"/>
      <c r="U13" s="1969"/>
      <c r="V13" s="1969"/>
      <c r="W13" s="1943"/>
      <c r="X13" s="34"/>
      <c r="Y13" s="34"/>
      <c r="Z13" s="1065"/>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row>
    <row r="14" spans="1:51" ht="67.5">
      <c r="A14" s="298" t="s">
        <v>2838</v>
      </c>
      <c r="B14" s="622" t="s">
        <v>2839</v>
      </c>
      <c r="C14" s="622" t="s">
        <v>2840</v>
      </c>
      <c r="D14" s="1000">
        <v>25</v>
      </c>
      <c r="E14" s="1001">
        <v>80</v>
      </c>
      <c r="F14" s="1000">
        <v>90</v>
      </c>
      <c r="G14" s="1001">
        <v>90</v>
      </c>
      <c r="H14" s="1000">
        <v>85</v>
      </c>
      <c r="I14" s="1001">
        <v>80</v>
      </c>
      <c r="J14" s="1000">
        <v>85</v>
      </c>
      <c r="K14" s="1001">
        <v>70</v>
      </c>
      <c r="L14" s="1000">
        <v>85</v>
      </c>
      <c r="M14" s="1000" t="s">
        <v>2841</v>
      </c>
      <c r="N14" s="1002"/>
      <c r="O14" s="1003"/>
      <c r="P14" s="1004"/>
      <c r="Q14" s="1005"/>
      <c r="R14" s="1005"/>
      <c r="S14" s="1059"/>
      <c r="T14" s="1943"/>
      <c r="U14" s="1969"/>
      <c r="V14" s="1969"/>
      <c r="W14" s="1943"/>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row>
    <row r="15" spans="1:51" ht="169.5" customHeight="1">
      <c r="A15" s="298" t="s">
        <v>2842</v>
      </c>
      <c r="B15" s="622" t="s">
        <v>2837</v>
      </c>
      <c r="C15" s="622" t="s">
        <v>2843</v>
      </c>
      <c r="D15" s="1006"/>
      <c r="E15" s="1007"/>
      <c r="F15" s="1006"/>
      <c r="G15" s="1007"/>
      <c r="H15" s="1006"/>
      <c r="I15" s="1007"/>
      <c r="J15" s="1006"/>
      <c r="K15" s="1007"/>
      <c r="L15" s="1006"/>
      <c r="M15" s="1006"/>
      <c r="N15" s="1008">
        <v>1200</v>
      </c>
      <c r="O15" s="1009">
        <v>1500</v>
      </c>
      <c r="P15" s="1004"/>
      <c r="Q15" s="1005"/>
      <c r="R15" s="1005"/>
      <c r="S15" s="1059"/>
      <c r="T15" s="1943"/>
      <c r="U15" s="1969"/>
      <c r="V15" s="1969"/>
      <c r="W15" s="1943"/>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row>
    <row r="16" spans="1:51" ht="56.25" customHeight="1">
      <c r="A16" s="298" t="s">
        <v>2844</v>
      </c>
      <c r="B16" s="622" t="s">
        <v>2845</v>
      </c>
      <c r="C16" s="622" t="s">
        <v>2846</v>
      </c>
      <c r="D16" s="1002"/>
      <c r="E16" s="1006"/>
      <c r="F16" s="1008">
        <v>25</v>
      </c>
      <c r="G16" s="1006"/>
      <c r="H16" s="1008">
        <v>25</v>
      </c>
      <c r="I16" s="1007"/>
      <c r="J16" s="1008">
        <v>25</v>
      </c>
      <c r="K16" s="1006"/>
      <c r="L16" s="1008">
        <v>25</v>
      </c>
      <c r="M16" s="1006"/>
      <c r="N16" s="1002"/>
      <c r="O16" s="1006"/>
      <c r="P16" s="1010"/>
      <c r="Q16" s="1005"/>
      <c r="R16" s="1005"/>
      <c r="S16" s="1059" t="s">
        <v>2847</v>
      </c>
      <c r="T16" s="1943"/>
      <c r="U16" s="1969"/>
      <c r="V16" s="1969"/>
      <c r="W16" s="1943"/>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row>
    <row r="17" spans="1:51" ht="55.5" customHeight="1">
      <c r="A17" s="298" t="s">
        <v>2848</v>
      </c>
      <c r="B17" s="622" t="s">
        <v>2849</v>
      </c>
      <c r="C17" s="622" t="s">
        <v>94</v>
      </c>
      <c r="D17" s="1007"/>
      <c r="E17" s="1002"/>
      <c r="F17" s="1006"/>
      <c r="G17" s="1008">
        <v>25</v>
      </c>
      <c r="H17" s="1006"/>
      <c r="I17" s="1008">
        <v>25</v>
      </c>
      <c r="J17" s="1006"/>
      <c r="K17" s="1001">
        <v>25</v>
      </c>
      <c r="L17" s="1006"/>
      <c r="M17" s="1001">
        <v>25</v>
      </c>
      <c r="N17" s="1007"/>
      <c r="O17" s="1007"/>
      <c r="P17" s="1011"/>
      <c r="Q17" s="1005"/>
      <c r="R17" s="1005"/>
      <c r="S17" s="1059"/>
      <c r="T17" s="1943"/>
      <c r="U17" s="1969"/>
      <c r="V17" s="1969"/>
      <c r="W17" s="1943"/>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row>
    <row r="18" spans="1:51" ht="63.75">
      <c r="A18" s="1057" t="s">
        <v>3310</v>
      </c>
      <c r="B18" s="1057" t="s">
        <v>2850</v>
      </c>
      <c r="C18" s="1057" t="s">
        <v>2851</v>
      </c>
      <c r="D18" s="1057"/>
      <c r="E18" s="1057"/>
      <c r="F18" s="1057"/>
      <c r="G18" s="1057"/>
      <c r="H18" s="1057"/>
      <c r="I18" s="1057"/>
      <c r="J18" s="1057"/>
      <c r="K18" s="1057"/>
      <c r="L18" s="1057"/>
      <c r="M18" s="1057"/>
      <c r="N18" s="1057"/>
      <c r="O18" s="1057"/>
      <c r="P18" s="1069">
        <v>669875</v>
      </c>
      <c r="Q18" s="1057"/>
      <c r="R18" s="1057"/>
      <c r="S18" s="1070" t="s">
        <v>2847</v>
      </c>
      <c r="T18" s="1943"/>
      <c r="U18" s="1969"/>
      <c r="V18" s="1969"/>
      <c r="W18" s="1943"/>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row>
    <row r="19" spans="1:51" s="7" customFormat="1" ht="27">
      <c r="A19" s="623" t="s">
        <v>3311</v>
      </c>
      <c r="B19" s="623" t="s">
        <v>3320</v>
      </c>
      <c r="C19" s="623"/>
      <c r="D19" s="1030"/>
      <c r="E19" s="1030"/>
      <c r="F19" s="1058"/>
      <c r="G19" s="1030"/>
      <c r="H19" s="1030"/>
      <c r="I19" s="1030"/>
      <c r="J19" s="1030"/>
      <c r="K19" s="1030"/>
      <c r="L19" s="1030"/>
      <c r="M19" s="1030"/>
      <c r="N19" s="1030"/>
      <c r="O19" s="1030"/>
      <c r="P19" s="1030"/>
      <c r="Q19" s="1030"/>
      <c r="R19" s="1030"/>
      <c r="S19" s="1060"/>
      <c r="T19" s="1943"/>
      <c r="U19" s="1969"/>
      <c r="V19" s="1969"/>
      <c r="W19" s="1943"/>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row>
    <row r="20" spans="1:51" s="7" customFormat="1" ht="39" customHeight="1">
      <c r="A20" s="623" t="s">
        <v>3312</v>
      </c>
      <c r="B20" s="623" t="s">
        <v>3321</v>
      </c>
      <c r="C20" s="623" t="s">
        <v>3322</v>
      </c>
      <c r="D20" s="1030"/>
      <c r="E20" s="1030"/>
      <c r="F20" s="1058"/>
      <c r="G20" s="1030"/>
      <c r="H20" s="1030"/>
      <c r="I20" s="1030"/>
      <c r="J20" s="1030"/>
      <c r="K20" s="1030"/>
      <c r="L20" s="1030"/>
      <c r="M20" s="1030"/>
      <c r="N20" s="1030"/>
      <c r="O20" s="1030"/>
      <c r="P20" s="1030"/>
      <c r="Q20" s="1030"/>
      <c r="R20" s="1030"/>
      <c r="S20" s="1060"/>
      <c r="T20" s="1943"/>
      <c r="U20" s="1969"/>
      <c r="V20" s="1969"/>
      <c r="W20" s="1943"/>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row>
    <row r="21" spans="1:51" s="7" customFormat="1" ht="27">
      <c r="A21" s="623" t="s">
        <v>3314</v>
      </c>
      <c r="B21" s="623" t="s">
        <v>3323</v>
      </c>
      <c r="C21" s="623" t="s">
        <v>3324</v>
      </c>
      <c r="D21" s="1030"/>
      <c r="E21" s="1030"/>
      <c r="F21" s="1058"/>
      <c r="G21" s="1030"/>
      <c r="H21" s="1030"/>
      <c r="I21" s="1030"/>
      <c r="J21" s="1030"/>
      <c r="K21" s="1030"/>
      <c r="L21" s="1030"/>
      <c r="M21" s="1030"/>
      <c r="N21" s="1030"/>
      <c r="O21" s="1030"/>
      <c r="P21" s="1030"/>
      <c r="Q21" s="1030"/>
      <c r="R21" s="1030"/>
      <c r="S21" s="1060"/>
      <c r="T21" s="1943"/>
      <c r="U21" s="1969"/>
      <c r="V21" s="1969"/>
      <c r="W21" s="1943"/>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row>
    <row r="22" spans="1:51" s="7" customFormat="1" ht="15.75">
      <c r="A22" s="623" t="s">
        <v>3313</v>
      </c>
      <c r="B22" s="623" t="s">
        <v>3325</v>
      </c>
      <c r="C22" s="623" t="s">
        <v>3326</v>
      </c>
      <c r="D22" s="1030"/>
      <c r="E22" s="1030"/>
      <c r="F22" s="1058"/>
      <c r="G22" s="1030"/>
      <c r="H22" s="1030"/>
      <c r="I22" s="1030"/>
      <c r="J22" s="1030"/>
      <c r="K22" s="1030"/>
      <c r="L22" s="1030"/>
      <c r="M22" s="1030"/>
      <c r="N22" s="1030"/>
      <c r="O22" s="1030"/>
      <c r="P22" s="1030"/>
      <c r="Q22" s="1030"/>
      <c r="R22" s="1030"/>
      <c r="S22" s="1060"/>
      <c r="T22" s="1943"/>
      <c r="U22" s="1969"/>
      <c r="V22" s="1969"/>
      <c r="W22" s="1943"/>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row>
    <row r="23" spans="1:51" s="7" customFormat="1" ht="27">
      <c r="A23" s="623" t="s">
        <v>3315</v>
      </c>
      <c r="B23" s="623" t="s">
        <v>3327</v>
      </c>
      <c r="C23" s="623" t="s">
        <v>3328</v>
      </c>
      <c r="D23" s="1030"/>
      <c r="E23" s="1058"/>
      <c r="F23" s="1058"/>
      <c r="G23" s="1058"/>
      <c r="H23" s="1030"/>
      <c r="I23" s="1030"/>
      <c r="J23" s="1030"/>
      <c r="K23" s="1030"/>
      <c r="L23" s="1030"/>
      <c r="M23" s="1030"/>
      <c r="N23" s="1030"/>
      <c r="O23" s="1030"/>
      <c r="P23" s="1030"/>
      <c r="Q23" s="1030"/>
      <c r="R23" s="1030"/>
      <c r="S23" s="1060"/>
      <c r="T23" s="1943"/>
      <c r="U23" s="1969"/>
      <c r="V23" s="1969"/>
      <c r="W23" s="1943"/>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row>
    <row r="24" spans="1:51" s="7" customFormat="1" ht="28.7" customHeight="1">
      <c r="A24" s="623" t="s">
        <v>3329</v>
      </c>
      <c r="B24" s="623" t="s">
        <v>3330</v>
      </c>
      <c r="C24" s="623" t="s">
        <v>3331</v>
      </c>
      <c r="D24" s="1030"/>
      <c r="E24" s="1058"/>
      <c r="F24" s="1058"/>
      <c r="G24" s="1058"/>
      <c r="H24" s="1030"/>
      <c r="I24" s="1030"/>
      <c r="J24" s="1030"/>
      <c r="K24" s="1030"/>
      <c r="L24" s="1030"/>
      <c r="M24" s="1030"/>
      <c r="N24" s="1030"/>
      <c r="O24" s="1030"/>
      <c r="P24" s="1030"/>
      <c r="Q24" s="1030"/>
      <c r="R24" s="1030"/>
      <c r="S24" s="1060"/>
      <c r="T24" s="1943"/>
      <c r="U24" s="1969"/>
      <c r="V24" s="1969"/>
      <c r="W24" s="1943"/>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row>
    <row r="25" spans="1:51" s="7" customFormat="1" ht="27">
      <c r="A25" s="623" t="s">
        <v>3332</v>
      </c>
      <c r="B25" s="623" t="s">
        <v>3333</v>
      </c>
      <c r="C25" s="623" t="s">
        <v>373</v>
      </c>
      <c r="D25" s="1030"/>
      <c r="E25" s="1058"/>
      <c r="F25" s="1058"/>
      <c r="G25" s="1058"/>
      <c r="H25" s="1058"/>
      <c r="I25" s="1058"/>
      <c r="J25" s="1058"/>
      <c r="K25" s="1058"/>
      <c r="L25" s="1058"/>
      <c r="M25" s="1030"/>
      <c r="N25" s="1030"/>
      <c r="O25" s="1030"/>
      <c r="P25" s="1030"/>
      <c r="Q25" s="1030"/>
      <c r="R25" s="1030"/>
      <c r="S25" s="1060"/>
      <c r="T25" s="1943"/>
      <c r="U25" s="1969"/>
      <c r="V25" s="1969"/>
      <c r="W25" s="1943"/>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row>
    <row r="26" spans="1:51" s="7" customFormat="1" ht="27">
      <c r="A26" s="623" t="s">
        <v>3316</v>
      </c>
      <c r="B26" s="623" t="s">
        <v>2775</v>
      </c>
      <c r="C26" s="623" t="s">
        <v>3334</v>
      </c>
      <c r="D26" s="1030"/>
      <c r="E26" s="1058"/>
      <c r="F26" s="1058"/>
      <c r="G26" s="1058"/>
      <c r="H26" s="1058"/>
      <c r="I26" s="1058"/>
      <c r="J26" s="1058"/>
      <c r="K26" s="1058"/>
      <c r="L26" s="1058"/>
      <c r="M26" s="1030"/>
      <c r="N26" s="1030"/>
      <c r="O26" s="1030"/>
      <c r="P26" s="1030"/>
      <c r="Q26" s="1030"/>
      <c r="R26" s="1030"/>
      <c r="S26" s="1060"/>
      <c r="T26" s="1943"/>
      <c r="U26" s="1969"/>
      <c r="V26" s="1969"/>
      <c r="W26" s="1943"/>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row>
    <row r="27" spans="1:51" s="7" customFormat="1" ht="15.75">
      <c r="A27" s="623" t="s">
        <v>3317</v>
      </c>
      <c r="B27" s="623" t="s">
        <v>2880</v>
      </c>
      <c r="C27" s="623" t="s">
        <v>2851</v>
      </c>
      <c r="D27" s="1030"/>
      <c r="E27" s="1058"/>
      <c r="F27" s="1030"/>
      <c r="G27" s="1030"/>
      <c r="I27" s="1030"/>
      <c r="J27" s="1030"/>
      <c r="K27" s="1030"/>
      <c r="L27" s="1030"/>
      <c r="M27" s="1030"/>
      <c r="N27" s="1030"/>
      <c r="O27" s="1030"/>
      <c r="P27" s="1030"/>
      <c r="Q27" s="1030"/>
      <c r="R27" s="1030"/>
      <c r="S27" s="1060"/>
      <c r="T27" s="1943"/>
      <c r="U27" s="1969"/>
      <c r="V27" s="1969"/>
      <c r="W27" s="1943"/>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row>
    <row r="28" spans="1:51" ht="69.75" customHeight="1">
      <c r="A28" s="623" t="s">
        <v>3318</v>
      </c>
      <c r="B28" s="623" t="s">
        <v>2852</v>
      </c>
      <c r="C28" s="622" t="s">
        <v>2853</v>
      </c>
      <c r="D28" s="1012"/>
      <c r="E28" s="1000">
        <v>1</v>
      </c>
      <c r="F28" s="1013"/>
      <c r="G28" s="1006"/>
      <c r="H28" s="1014"/>
      <c r="I28" s="1006"/>
      <c r="J28" s="1013"/>
      <c r="K28" s="1006"/>
      <c r="L28" s="1014"/>
      <c r="M28" s="1006"/>
      <c r="N28" s="1015"/>
      <c r="O28" s="1015"/>
      <c r="P28" s="1011"/>
      <c r="Q28" s="1005"/>
      <c r="R28" s="1016"/>
      <c r="S28" s="1059"/>
      <c r="T28" s="1943"/>
      <c r="U28" s="1969"/>
      <c r="V28" s="1969"/>
      <c r="W28" s="1943"/>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row>
    <row r="29" spans="1:51" ht="54">
      <c r="A29" s="623" t="s">
        <v>3319</v>
      </c>
      <c r="B29" s="622" t="s">
        <v>2854</v>
      </c>
      <c r="C29" s="622" t="s">
        <v>1111</v>
      </c>
      <c r="D29" s="1012"/>
      <c r="E29" s="1000">
        <v>1</v>
      </c>
      <c r="F29" s="1015"/>
      <c r="G29" s="1000">
        <v>1</v>
      </c>
      <c r="H29" s="1000">
        <v>1</v>
      </c>
      <c r="I29" s="1015"/>
      <c r="J29" s="1017"/>
      <c r="K29" s="1015"/>
      <c r="L29" s="1000">
        <v>1</v>
      </c>
      <c r="M29" s="1000">
        <v>1</v>
      </c>
      <c r="N29" s="1015"/>
      <c r="O29" s="1015"/>
      <c r="P29" s="1004"/>
      <c r="Q29" s="1005"/>
      <c r="R29" s="1016"/>
      <c r="S29" s="1059"/>
      <c r="T29" s="1943"/>
      <c r="U29" s="1969"/>
      <c r="V29" s="1969"/>
      <c r="W29" s="194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row>
    <row r="30" spans="1:51" ht="15.75">
      <c r="A30" s="623" t="s">
        <v>3411</v>
      </c>
      <c r="B30" s="622" t="s">
        <v>3412</v>
      </c>
      <c r="C30" s="622">
        <v>2</v>
      </c>
      <c r="D30" s="1012"/>
      <c r="E30" s="1000"/>
      <c r="F30" s="1015"/>
      <c r="G30" s="624"/>
      <c r="H30" s="624"/>
      <c r="I30" s="1015"/>
      <c r="J30" s="1000"/>
      <c r="K30" s="1015"/>
      <c r="M30" s="624"/>
      <c r="N30" s="1015"/>
      <c r="O30" s="1015"/>
      <c r="P30" s="1004"/>
      <c r="Q30" s="1005"/>
      <c r="R30" s="1016"/>
      <c r="S30" s="1059"/>
      <c r="T30" s="1943"/>
      <c r="U30" s="1969"/>
      <c r="V30" s="1969"/>
      <c r="W30" s="1943"/>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row>
    <row r="31" spans="1:51" ht="75.95" customHeight="1">
      <c r="A31" s="1071" t="s">
        <v>2855</v>
      </c>
      <c r="B31" s="1066" t="s">
        <v>2837</v>
      </c>
      <c r="C31" s="1071">
        <v>3000</v>
      </c>
      <c r="D31" s="1071"/>
      <c r="E31" s="1071"/>
      <c r="F31" s="1071"/>
      <c r="G31" s="1071"/>
      <c r="H31" s="1071"/>
      <c r="I31" s="1071"/>
      <c r="J31" s="1071"/>
      <c r="K31" s="1071"/>
      <c r="L31" s="1071"/>
      <c r="M31" s="1071"/>
      <c r="N31" s="1071"/>
      <c r="O31" s="1071"/>
      <c r="P31" s="1072">
        <f>[5]Hoja1!G10</f>
        <v>62500</v>
      </c>
      <c r="Q31" s="1071"/>
      <c r="R31" s="1071"/>
      <c r="S31" s="1073" t="s">
        <v>2856</v>
      </c>
      <c r="T31" s="1943"/>
      <c r="U31" s="1969"/>
      <c r="V31" s="1969"/>
      <c r="W31" s="1943"/>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row>
    <row r="32" spans="1:51" ht="27">
      <c r="A32" s="298" t="s">
        <v>2857</v>
      </c>
      <c r="B32" s="1019" t="s">
        <v>2858</v>
      </c>
      <c r="C32" s="1019" t="s">
        <v>2846</v>
      </c>
      <c r="D32" s="1020"/>
      <c r="E32" s="1006"/>
      <c r="F32" s="1002"/>
      <c r="G32" s="1000">
        <v>20</v>
      </c>
      <c r="H32" s="1008">
        <v>20</v>
      </c>
      <c r="I32" s="1000">
        <v>20</v>
      </c>
      <c r="J32" s="1000">
        <v>20</v>
      </c>
      <c r="K32" s="1000">
        <v>20</v>
      </c>
      <c r="L32" s="1006"/>
      <c r="M32" s="1006"/>
      <c r="N32" s="1002"/>
      <c r="O32" s="1006"/>
      <c r="P32" s="1021"/>
      <c r="Q32" s="1022"/>
      <c r="R32" s="1005"/>
      <c r="S32" s="1062" t="s">
        <v>2859</v>
      </c>
      <c r="T32" s="1943"/>
      <c r="U32" s="1969"/>
      <c r="V32" s="1969"/>
      <c r="W32" s="194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row>
    <row r="33" spans="1:51" ht="27">
      <c r="A33" s="298" t="s">
        <v>2860</v>
      </c>
      <c r="B33" s="1019" t="s">
        <v>2858</v>
      </c>
      <c r="C33" s="1019" t="s">
        <v>2861</v>
      </c>
      <c r="D33" s="1020"/>
      <c r="E33" s="1006"/>
      <c r="F33" s="1002"/>
      <c r="G33" s="1000">
        <v>10</v>
      </c>
      <c r="H33" s="1002"/>
      <c r="I33" s="1006"/>
      <c r="J33" s="1000">
        <v>10</v>
      </c>
      <c r="K33" s="1006"/>
      <c r="L33" s="1006"/>
      <c r="M33" s="1006"/>
      <c r="N33" s="1002"/>
      <c r="O33" s="1006"/>
      <c r="P33" s="1021"/>
      <c r="Q33" s="1022"/>
      <c r="R33" s="1005"/>
      <c r="S33" s="1062"/>
      <c r="T33" s="1943"/>
      <c r="U33" s="1969"/>
      <c r="V33" s="1969"/>
      <c r="W33" s="194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row>
    <row r="34" spans="1:51" ht="106.5" customHeight="1">
      <c r="A34" s="298" t="s">
        <v>2862</v>
      </c>
      <c r="B34" s="1019" t="s">
        <v>2863</v>
      </c>
      <c r="C34" s="1019" t="s">
        <v>2864</v>
      </c>
      <c r="D34" s="1000">
        <v>4</v>
      </c>
      <c r="E34" s="1008">
        <v>4</v>
      </c>
      <c r="F34" s="1000">
        <v>4</v>
      </c>
      <c r="G34" s="1008">
        <v>4</v>
      </c>
      <c r="H34" s="1000">
        <v>4</v>
      </c>
      <c r="I34" s="1008">
        <v>5</v>
      </c>
      <c r="J34" s="1000">
        <v>4</v>
      </c>
      <c r="K34" s="1008">
        <v>5</v>
      </c>
      <c r="L34" s="1000">
        <v>4</v>
      </c>
      <c r="M34" s="1008">
        <v>4</v>
      </c>
      <c r="N34" s="1000">
        <v>4</v>
      </c>
      <c r="O34" s="1008">
        <v>4</v>
      </c>
      <c r="P34" s="1002"/>
      <c r="Q34" s="1022"/>
      <c r="R34" s="1005"/>
      <c r="S34" s="495" t="s">
        <v>2865</v>
      </c>
      <c r="T34" s="1943"/>
      <c r="U34" s="1969"/>
      <c r="V34" s="1969"/>
      <c r="W34" s="194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row>
    <row r="35" spans="1:51" ht="73.5" customHeight="1">
      <c r="A35" s="298" t="s">
        <v>2866</v>
      </c>
      <c r="B35" s="1019" t="s">
        <v>2867</v>
      </c>
      <c r="C35" s="1019" t="s">
        <v>2868</v>
      </c>
      <c r="D35" s="1000">
        <v>60</v>
      </c>
      <c r="E35" s="1000">
        <v>154</v>
      </c>
      <c r="F35" s="1000">
        <v>269</v>
      </c>
      <c r="G35" s="1000">
        <v>269</v>
      </c>
      <c r="H35" s="1000">
        <v>279</v>
      </c>
      <c r="I35" s="1001">
        <v>319</v>
      </c>
      <c r="J35" s="1000">
        <v>321</v>
      </c>
      <c r="K35" s="1000">
        <v>264</v>
      </c>
      <c r="L35" s="1000">
        <v>309</v>
      </c>
      <c r="M35" s="1000">
        <v>264</v>
      </c>
      <c r="N35" s="1001">
        <v>262</v>
      </c>
      <c r="O35" s="1000">
        <v>25</v>
      </c>
      <c r="P35" s="1004"/>
      <c r="Q35" s="1005"/>
      <c r="R35" s="1022"/>
      <c r="S35" s="495" t="s">
        <v>2869</v>
      </c>
      <c r="T35" s="1943"/>
      <c r="U35" s="1969"/>
      <c r="V35" s="1969"/>
      <c r="W35" s="194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row>
    <row r="36" spans="1:51" ht="72" customHeight="1">
      <c r="A36" s="298" t="s">
        <v>2870</v>
      </c>
      <c r="B36" s="1019" t="s">
        <v>2867</v>
      </c>
      <c r="C36" s="1019" t="s">
        <v>2031</v>
      </c>
      <c r="D36" s="1006"/>
      <c r="E36" s="1007"/>
      <c r="F36" s="1006"/>
      <c r="G36" s="1007"/>
      <c r="H36" s="1006"/>
      <c r="I36" s="1007"/>
      <c r="J36" s="1006"/>
      <c r="K36" s="1007"/>
      <c r="L36" s="1007"/>
      <c r="M36" s="1006"/>
      <c r="N36" s="1023"/>
      <c r="O36" s="1000">
        <v>25</v>
      </c>
      <c r="P36" s="1004"/>
      <c r="Q36" s="1005"/>
      <c r="R36" s="1022"/>
      <c r="S36" s="495" t="s">
        <v>2869</v>
      </c>
      <c r="T36" s="1943"/>
      <c r="U36" s="1969"/>
      <c r="V36" s="1969"/>
      <c r="W36" s="1943"/>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row>
    <row r="37" spans="1:51" ht="27">
      <c r="A37" s="246" t="s">
        <v>2871</v>
      </c>
      <c r="B37" s="627" t="s">
        <v>2872</v>
      </c>
      <c r="C37" s="1024" t="s">
        <v>2873</v>
      </c>
      <c r="D37" s="1017"/>
      <c r="E37" s="1017"/>
      <c r="F37" s="1017"/>
      <c r="G37" s="1017"/>
      <c r="H37" s="1017"/>
      <c r="I37" s="1012"/>
      <c r="J37" s="1017"/>
      <c r="K37" s="1012"/>
      <c r="L37" s="1017"/>
      <c r="M37" s="1017"/>
      <c r="N37" s="1017"/>
      <c r="O37" s="1017"/>
      <c r="P37" s="1004">
        <f>[5]Hoja1!G12</f>
        <v>45000</v>
      </c>
      <c r="Q37" s="1005"/>
      <c r="R37" s="1005"/>
      <c r="S37" s="1059" t="s">
        <v>2874</v>
      </c>
      <c r="T37" s="1943"/>
      <c r="U37" s="1969"/>
      <c r="V37" s="1969"/>
      <c r="W37" s="1943"/>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row>
    <row r="38" spans="1:51" ht="40.5">
      <c r="A38" s="298" t="s">
        <v>2875</v>
      </c>
      <c r="B38" s="1019" t="s">
        <v>2876</v>
      </c>
      <c r="C38" s="293" t="s">
        <v>2877</v>
      </c>
      <c r="D38" s="1000">
        <v>200</v>
      </c>
      <c r="E38" s="1000">
        <v>250</v>
      </c>
      <c r="F38" s="1000">
        <v>200</v>
      </c>
      <c r="G38" s="1000">
        <v>275</v>
      </c>
      <c r="H38" s="1000">
        <v>205</v>
      </c>
      <c r="I38" s="1000">
        <v>285</v>
      </c>
      <c r="J38" s="1000">
        <v>300</v>
      </c>
      <c r="K38" s="1000">
        <v>270</v>
      </c>
      <c r="L38" s="1000">
        <v>300</v>
      </c>
      <c r="M38" s="1000">
        <v>280</v>
      </c>
      <c r="N38" s="1000">
        <v>200</v>
      </c>
      <c r="O38" s="1000">
        <v>195</v>
      </c>
      <c r="P38" s="1004"/>
      <c r="Q38" s="1005"/>
      <c r="R38" s="1022"/>
      <c r="S38" s="1059" t="s">
        <v>2878</v>
      </c>
      <c r="T38" s="1943"/>
      <c r="U38" s="1969"/>
      <c r="V38" s="1969"/>
      <c r="W38" s="1943"/>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row>
    <row r="39" spans="1:51" s="7" customFormat="1" ht="80.25" customHeight="1">
      <c r="A39" s="627" t="s">
        <v>2879</v>
      </c>
      <c r="B39" s="627" t="s">
        <v>2880</v>
      </c>
      <c r="C39" s="627" t="s">
        <v>1949</v>
      </c>
      <c r="D39" s="1025"/>
      <c r="E39" s="1025"/>
      <c r="F39" s="1025"/>
      <c r="G39" s="1025"/>
      <c r="H39" s="1025"/>
      <c r="I39" s="1025"/>
      <c r="J39" s="1025"/>
      <c r="K39" s="1025"/>
      <c r="L39" s="1025"/>
      <c r="M39" s="1025"/>
      <c r="N39" s="1025"/>
      <c r="O39" s="1025"/>
      <c r="P39" s="1004">
        <f>[5]Hoja1!G13</f>
        <v>7500</v>
      </c>
      <c r="Q39" s="1005"/>
      <c r="R39" s="627"/>
      <c r="S39" s="496" t="s">
        <v>2881</v>
      </c>
      <c r="T39" s="1943"/>
      <c r="U39" s="1969"/>
      <c r="V39" s="1969"/>
      <c r="W39" s="1943"/>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row>
    <row r="40" spans="1:51" ht="46.5" customHeight="1">
      <c r="A40" s="623" t="s">
        <v>2882</v>
      </c>
      <c r="B40" s="1026" t="s">
        <v>2883</v>
      </c>
      <c r="C40" s="1026" t="s">
        <v>211</v>
      </c>
      <c r="D40" s="1027">
        <v>1</v>
      </c>
      <c r="E40" s="1025"/>
      <c r="F40" s="1006"/>
      <c r="G40" s="1028"/>
      <c r="H40" s="1028"/>
      <c r="I40" s="1028"/>
      <c r="J40" s="1028"/>
      <c r="K40" s="1028"/>
      <c r="L40" s="1028"/>
      <c r="M40" s="1028"/>
      <c r="N40" s="1028"/>
      <c r="O40" s="1028"/>
      <c r="P40" s="1011"/>
      <c r="Q40" s="1005"/>
      <c r="R40" s="1028"/>
      <c r="S40" s="1059" t="s">
        <v>2874</v>
      </c>
      <c r="T40" s="1943"/>
      <c r="U40" s="1969"/>
      <c r="V40" s="1969"/>
      <c r="W40" s="1943"/>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row>
    <row r="41" spans="1:51" ht="85.5" customHeight="1">
      <c r="A41" s="623" t="s">
        <v>2884</v>
      </c>
      <c r="B41" s="1026" t="s">
        <v>2885</v>
      </c>
      <c r="C41" s="1026" t="s">
        <v>1111</v>
      </c>
      <c r="D41" s="1028"/>
      <c r="E41" s="1000">
        <v>1</v>
      </c>
      <c r="F41" s="1006"/>
      <c r="G41" s="1027">
        <v>1</v>
      </c>
      <c r="H41" s="1029"/>
      <c r="I41" s="1027">
        <v>1</v>
      </c>
      <c r="J41" s="1029"/>
      <c r="K41" s="1027">
        <v>1</v>
      </c>
      <c r="L41" s="1029"/>
      <c r="M41" s="1029"/>
      <c r="N41" s="1027">
        <v>1</v>
      </c>
      <c r="O41" s="1028"/>
      <c r="P41" s="1004"/>
      <c r="Q41" s="1005"/>
      <c r="R41" s="1028"/>
      <c r="S41" s="1059"/>
      <c r="T41" s="1943"/>
      <c r="U41" s="1969"/>
      <c r="V41" s="1969"/>
      <c r="W41" s="194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row>
    <row r="42" spans="1:51" ht="54">
      <c r="A42" s="1030" t="s">
        <v>2886</v>
      </c>
      <c r="B42" s="627" t="s">
        <v>2887</v>
      </c>
      <c r="C42" s="627" t="s">
        <v>2888</v>
      </c>
      <c r="D42" s="1028"/>
      <c r="E42" s="1025"/>
      <c r="F42" s="624"/>
      <c r="G42" s="1028"/>
      <c r="H42" s="1028"/>
      <c r="I42" s="1028"/>
      <c r="J42" s="1027">
        <v>1</v>
      </c>
      <c r="K42" s="1028"/>
      <c r="L42" s="1028"/>
      <c r="M42" s="1028"/>
      <c r="N42" s="1028"/>
      <c r="O42" s="1028"/>
      <c r="P42" s="1004">
        <f>[5]Hoja1!G14</f>
        <v>3000</v>
      </c>
      <c r="Q42" s="1005"/>
      <c r="R42" s="1028"/>
      <c r="S42" s="1059" t="s">
        <v>2889</v>
      </c>
      <c r="T42" s="1943"/>
      <c r="U42" s="1969"/>
      <c r="V42" s="1969"/>
      <c r="W42" s="1943"/>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row>
    <row r="43" spans="1:51" ht="27">
      <c r="A43" s="623" t="s">
        <v>2890</v>
      </c>
      <c r="B43" s="622" t="s">
        <v>2891</v>
      </c>
      <c r="C43" s="622" t="s">
        <v>2892</v>
      </c>
      <c r="D43" s="1028"/>
      <c r="E43" s="1025"/>
      <c r="F43" s="624"/>
      <c r="G43" s="1028"/>
      <c r="H43" s="1028"/>
      <c r="I43" s="1028"/>
      <c r="J43" s="1028"/>
      <c r="K43" s="1027">
        <v>10</v>
      </c>
      <c r="L43" s="1028"/>
      <c r="M43" s="1028"/>
      <c r="N43" s="1028"/>
      <c r="O43" s="1028"/>
      <c r="P43" s="1011"/>
      <c r="Q43" s="1005"/>
      <c r="R43" s="1028"/>
      <c r="S43" s="1059"/>
      <c r="T43" s="1943"/>
      <c r="U43" s="1969"/>
      <c r="V43" s="1969"/>
      <c r="W43" s="194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row>
    <row r="44" spans="1:51" ht="48.75" customHeight="1">
      <c r="A44" s="246" t="s">
        <v>2893</v>
      </c>
      <c r="B44" s="627" t="s">
        <v>2894</v>
      </c>
      <c r="C44" s="627" t="s">
        <v>2895</v>
      </c>
      <c r="D44" s="1017"/>
      <c r="E44" s="1017"/>
      <c r="F44" s="1017"/>
      <c r="G44" s="1017"/>
      <c r="H44" s="1017"/>
      <c r="I44" s="1017"/>
      <c r="J44" s="1017"/>
      <c r="K44" s="1017"/>
      <c r="L44" s="1017"/>
      <c r="M44" s="1017"/>
      <c r="N44" s="1017"/>
      <c r="O44" s="1017"/>
      <c r="P44" s="1004">
        <f>[5]Hoja1!G15</f>
        <v>37500</v>
      </c>
      <c r="Q44" s="1005">
        <f>SUM(D44:O44)</f>
        <v>0</v>
      </c>
      <c r="R44" s="1022"/>
      <c r="S44" s="1059" t="s">
        <v>2896</v>
      </c>
      <c r="T44" s="1943"/>
      <c r="U44" s="1969"/>
      <c r="V44" s="1969"/>
      <c r="W44" s="1943"/>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row>
    <row r="45" spans="1:51" ht="75" customHeight="1">
      <c r="A45" s="298" t="s">
        <v>2897</v>
      </c>
      <c r="B45" s="1019" t="s">
        <v>2837</v>
      </c>
      <c r="C45" s="1019" t="s">
        <v>2898</v>
      </c>
      <c r="D45" s="1006"/>
      <c r="E45" s="1000">
        <v>10</v>
      </c>
      <c r="F45" s="1000">
        <v>10</v>
      </c>
      <c r="G45" s="1031">
        <v>10</v>
      </c>
      <c r="H45" s="1000">
        <v>10</v>
      </c>
      <c r="I45" s="1000">
        <v>10</v>
      </c>
      <c r="J45" s="1000">
        <v>10</v>
      </c>
      <c r="K45" s="1000">
        <v>10</v>
      </c>
      <c r="L45" s="1031">
        <v>10</v>
      </c>
      <c r="M45" s="1000">
        <v>10</v>
      </c>
      <c r="N45" s="1000">
        <v>10</v>
      </c>
      <c r="O45" s="1014"/>
      <c r="P45" s="1011"/>
      <c r="Q45" s="1005"/>
      <c r="R45" s="1005"/>
      <c r="S45" s="1059" t="s">
        <v>2896</v>
      </c>
      <c r="T45" s="1943"/>
      <c r="U45" s="1969"/>
      <c r="V45" s="1969"/>
      <c r="W45" s="194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row>
    <row r="46" spans="1:51" ht="102" customHeight="1">
      <c r="A46" s="298" t="s">
        <v>2899</v>
      </c>
      <c r="B46" s="1019" t="s">
        <v>2900</v>
      </c>
      <c r="C46" s="1019" t="s">
        <v>2901</v>
      </c>
      <c r="D46" s="1008">
        <v>100</v>
      </c>
      <c r="E46" s="1000">
        <v>274</v>
      </c>
      <c r="F46" s="1008">
        <v>274</v>
      </c>
      <c r="G46" s="1000">
        <v>274</v>
      </c>
      <c r="H46" s="1008">
        <v>274</v>
      </c>
      <c r="I46" s="1000">
        <v>274</v>
      </c>
      <c r="J46" s="1008">
        <v>274</v>
      </c>
      <c r="K46" s="1000">
        <v>274</v>
      </c>
      <c r="L46" s="1008">
        <v>274</v>
      </c>
      <c r="M46" s="1000">
        <v>274</v>
      </c>
      <c r="N46" s="1008">
        <v>274</v>
      </c>
      <c r="O46" s="1008">
        <v>100</v>
      </c>
      <c r="P46" s="1004"/>
      <c r="Q46" s="1005"/>
      <c r="R46" s="1022"/>
      <c r="S46" s="1059" t="s">
        <v>2902</v>
      </c>
      <c r="T46" s="1943"/>
      <c r="U46" s="1969"/>
      <c r="V46" s="1969"/>
      <c r="W46" s="1943"/>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row>
    <row r="47" spans="1:51" ht="54" customHeight="1">
      <c r="A47" s="246" t="s">
        <v>2903</v>
      </c>
      <c r="B47" s="1032" t="s">
        <v>2904</v>
      </c>
      <c r="C47" s="324" t="s">
        <v>2905</v>
      </c>
      <c r="D47" s="1012"/>
      <c r="E47" s="1012"/>
      <c r="F47" s="1015"/>
      <c r="G47" s="1015"/>
      <c r="H47" s="1015"/>
      <c r="I47" s="1015"/>
      <c r="J47" s="1015"/>
      <c r="K47" s="1015"/>
      <c r="L47" s="1015"/>
      <c r="M47" s="1015"/>
      <c r="N47" s="1015"/>
      <c r="O47" s="1015"/>
      <c r="P47" s="1004">
        <f>[5]Hoja1!G19</f>
        <v>46500</v>
      </c>
      <c r="Q47" s="1005"/>
      <c r="R47" s="1005"/>
      <c r="S47" s="495" t="s">
        <v>2906</v>
      </c>
      <c r="T47" s="1943"/>
      <c r="U47" s="1969"/>
      <c r="V47" s="1969"/>
      <c r="W47" s="1943"/>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row>
    <row r="48" spans="1:51" ht="72" customHeight="1">
      <c r="A48" s="298" t="s">
        <v>2907</v>
      </c>
      <c r="B48" s="1033" t="s">
        <v>2908</v>
      </c>
      <c r="C48" s="293" t="s">
        <v>2909</v>
      </c>
      <c r="D48" s="1006"/>
      <c r="E48" s="1012"/>
      <c r="F48" s="1006"/>
      <c r="G48" s="1015"/>
      <c r="H48" s="1006"/>
      <c r="I48" s="1015"/>
      <c r="J48" s="1006"/>
      <c r="K48" s="1031">
        <v>35</v>
      </c>
      <c r="L48" s="1006"/>
      <c r="M48" s="1015"/>
      <c r="N48" s="1006"/>
      <c r="O48" s="1015"/>
      <c r="P48" s="1011"/>
      <c r="Q48" s="1005"/>
      <c r="R48" s="1005"/>
      <c r="S48" s="1059" t="s">
        <v>2847</v>
      </c>
      <c r="T48" s="1943"/>
      <c r="U48" s="1969"/>
      <c r="V48" s="1969"/>
      <c r="W48" s="1943"/>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row>
    <row r="49" spans="1:51" ht="40.5">
      <c r="A49" s="298" t="s">
        <v>2910</v>
      </c>
      <c r="B49" s="1033" t="s">
        <v>2908</v>
      </c>
      <c r="C49" s="293" t="s">
        <v>2911</v>
      </c>
      <c r="D49" s="1034"/>
      <c r="E49" s="1034"/>
      <c r="F49" s="1006"/>
      <c r="G49" s="1031">
        <v>20</v>
      </c>
      <c r="H49" s="1006"/>
      <c r="I49" s="1031">
        <v>20</v>
      </c>
      <c r="J49" s="1014"/>
      <c r="K49" s="1000">
        <v>20</v>
      </c>
      <c r="L49" s="1014"/>
      <c r="M49" s="1006"/>
      <c r="N49" s="1014"/>
      <c r="O49" s="1006"/>
      <c r="P49" s="1011"/>
      <c r="Q49" s="1005"/>
      <c r="R49" s="1005"/>
      <c r="S49" s="495" t="s">
        <v>2912</v>
      </c>
      <c r="T49" s="1943"/>
      <c r="U49" s="1969"/>
      <c r="V49" s="1969"/>
      <c r="W49" s="194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row>
    <row r="50" spans="1:51" ht="57.75" customHeight="1">
      <c r="A50" s="298" t="s">
        <v>2913</v>
      </c>
      <c r="B50" s="1033" t="s">
        <v>2908</v>
      </c>
      <c r="C50" s="293" t="s">
        <v>548</v>
      </c>
      <c r="D50" s="1012"/>
      <c r="E50" s="1006"/>
      <c r="F50" s="1014"/>
      <c r="G50" s="1006"/>
      <c r="H50" s="1014"/>
      <c r="I50" s="1006"/>
      <c r="J50" s="1014"/>
      <c r="K50" s="1006"/>
      <c r="L50" s="1014"/>
      <c r="M50" s="1014"/>
      <c r="N50" s="1006"/>
      <c r="O50" s="1031">
        <v>40</v>
      </c>
      <c r="P50" s="1011"/>
      <c r="Q50" s="1005"/>
      <c r="R50" s="1005"/>
      <c r="S50" s="1059" t="s">
        <v>2874</v>
      </c>
      <c r="T50" s="1943"/>
      <c r="U50" s="1969"/>
      <c r="V50" s="1969"/>
      <c r="W50" s="1943"/>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row>
    <row r="51" spans="1:51" ht="77.25" customHeight="1">
      <c r="A51" s="298" t="s">
        <v>2914</v>
      </c>
      <c r="B51" s="1033" t="s">
        <v>2908</v>
      </c>
      <c r="C51" s="293" t="s">
        <v>2915</v>
      </c>
      <c r="D51" s="1006"/>
      <c r="E51" s="1034"/>
      <c r="F51" s="1006"/>
      <c r="G51" s="1014"/>
      <c r="H51" s="1000">
        <v>30</v>
      </c>
      <c r="I51" s="1014"/>
      <c r="J51" s="1006"/>
      <c r="K51" s="1014"/>
      <c r="L51" s="1014"/>
      <c r="M51" s="1000">
        <v>30</v>
      </c>
      <c r="N51" s="1014"/>
      <c r="O51" s="1006"/>
      <c r="P51" s="1011"/>
      <c r="Q51" s="1005"/>
      <c r="R51" s="1035"/>
      <c r="S51" s="1059" t="s">
        <v>2896</v>
      </c>
      <c r="T51" s="1943"/>
      <c r="U51" s="1969"/>
      <c r="V51" s="1969"/>
      <c r="W51" s="194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row>
    <row r="52" spans="1:51" s="7" customFormat="1" ht="75" customHeight="1">
      <c r="A52" s="1066" t="s">
        <v>3307</v>
      </c>
      <c r="B52" s="1066" t="s">
        <v>2916</v>
      </c>
      <c r="C52" s="1066" t="s">
        <v>2917</v>
      </c>
      <c r="D52" s="1066"/>
      <c r="E52" s="1066"/>
      <c r="F52" s="1066"/>
      <c r="G52" s="1066"/>
      <c r="H52" s="1066"/>
      <c r="I52" s="1066"/>
      <c r="J52" s="1066"/>
      <c r="K52" s="1066"/>
      <c r="L52" s="1066"/>
      <c r="M52" s="1066"/>
      <c r="N52" s="1066"/>
      <c r="O52" s="1066"/>
      <c r="P52" s="1074">
        <f>[5]Hoja1!G20</f>
        <v>300000</v>
      </c>
      <c r="Q52" s="1066"/>
      <c r="R52" s="1066"/>
      <c r="S52" s="625" t="s">
        <v>2835</v>
      </c>
      <c r="T52" s="1943"/>
      <c r="U52" s="1969"/>
      <c r="V52" s="1969"/>
      <c r="W52" s="1943"/>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row>
    <row r="53" spans="1:51" ht="66.75" customHeight="1">
      <c r="A53" s="298" t="s">
        <v>2918</v>
      </c>
      <c r="B53" s="1036" t="s">
        <v>2919</v>
      </c>
      <c r="C53" s="320" t="s">
        <v>2917</v>
      </c>
      <c r="D53" s="1034"/>
      <c r="E53" s="1034"/>
      <c r="F53" s="1037"/>
      <c r="G53" s="1038">
        <v>12000</v>
      </c>
      <c r="H53" s="1037"/>
      <c r="I53" s="1037"/>
      <c r="J53" s="1037"/>
      <c r="K53" s="1037"/>
      <c r="L53" s="1037"/>
      <c r="M53" s="1037"/>
      <c r="N53" s="1037"/>
      <c r="O53" s="1002"/>
      <c r="P53" s="1004"/>
      <c r="Q53" s="1011"/>
      <c r="R53" s="1039"/>
      <c r="S53" s="1063"/>
      <c r="T53" s="1943"/>
      <c r="U53" s="1969"/>
      <c r="V53" s="1969"/>
      <c r="W53" s="194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row>
    <row r="54" spans="1:51" ht="81.75" customHeight="1">
      <c r="A54" s="298" t="s">
        <v>2920</v>
      </c>
      <c r="B54" s="1036" t="s">
        <v>2921</v>
      </c>
      <c r="C54" s="1040" t="s">
        <v>2922</v>
      </c>
      <c r="D54" s="1034"/>
      <c r="E54" s="1034"/>
      <c r="F54" s="1037"/>
      <c r="G54" s="1038">
        <v>50</v>
      </c>
      <c r="H54" s="1038">
        <v>100</v>
      </c>
      <c r="I54" s="1038">
        <v>100</v>
      </c>
      <c r="J54" s="1038">
        <v>100</v>
      </c>
      <c r="K54" s="1000">
        <v>50</v>
      </c>
      <c r="L54" s="1041"/>
      <c r="M54" s="1041"/>
      <c r="N54" s="1041"/>
      <c r="O54" s="1025"/>
      <c r="P54" s="1004"/>
      <c r="Q54" s="1011"/>
      <c r="R54" s="1039"/>
      <c r="S54" s="1063"/>
      <c r="T54" s="1943"/>
      <c r="U54" s="1969"/>
      <c r="V54" s="1969"/>
      <c r="W54" s="1943"/>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row>
    <row r="55" spans="1:51" ht="27">
      <c r="A55" s="623" t="s">
        <v>2923</v>
      </c>
      <c r="B55" s="1019" t="s">
        <v>2924</v>
      </c>
      <c r="C55" s="1019" t="s">
        <v>2925</v>
      </c>
      <c r="D55" s="1042"/>
      <c r="E55" s="1041"/>
      <c r="F55" s="1037"/>
      <c r="G55" s="1031">
        <v>1</v>
      </c>
      <c r="H55" s="1015"/>
      <c r="I55" s="1015"/>
      <c r="J55" s="1015"/>
      <c r="K55" s="1015"/>
      <c r="L55" s="1015"/>
      <c r="M55" s="1015"/>
      <c r="N55" s="1015"/>
      <c r="O55" s="1043"/>
      <c r="P55" s="1011"/>
      <c r="Q55" s="1044"/>
      <c r="R55" s="1044"/>
      <c r="S55" s="1059" t="s">
        <v>2847</v>
      </c>
      <c r="T55" s="1943"/>
      <c r="U55" s="1969"/>
      <c r="V55" s="1969"/>
      <c r="W55" s="194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row>
    <row r="56" spans="1:51" ht="27">
      <c r="A56" s="623" t="s">
        <v>2926</v>
      </c>
      <c r="B56" s="1019" t="s">
        <v>2927</v>
      </c>
      <c r="C56" s="1019" t="s">
        <v>2925</v>
      </c>
      <c r="D56" s="1025"/>
      <c r="E56" s="1025"/>
      <c r="F56" s="1037"/>
      <c r="G56" s="1000">
        <v>1</v>
      </c>
      <c r="H56" s="1006"/>
      <c r="I56" s="1006"/>
      <c r="J56" s="1015"/>
      <c r="K56" s="1015"/>
      <c r="L56" s="1015"/>
      <c r="M56" s="1015"/>
      <c r="N56" s="1015"/>
      <c r="O56" s="1043"/>
      <c r="P56" s="1011"/>
      <c r="Q56" s="1044"/>
      <c r="R56" s="1044"/>
      <c r="S56" s="1059"/>
      <c r="T56" s="1943"/>
      <c r="U56" s="1969"/>
      <c r="V56" s="1969"/>
      <c r="W56" s="1943"/>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row>
    <row r="57" spans="1:51" ht="27">
      <c r="A57" s="623" t="s">
        <v>2928</v>
      </c>
      <c r="B57" s="1019" t="s">
        <v>2929</v>
      </c>
      <c r="C57" s="1019" t="s">
        <v>2930</v>
      </c>
      <c r="D57" s="1025"/>
      <c r="E57" s="1045"/>
      <c r="F57" s="1038">
        <v>1</v>
      </c>
      <c r="G57" s="1038">
        <v>1</v>
      </c>
      <c r="H57" s="1038">
        <v>1</v>
      </c>
      <c r="I57" s="1038">
        <v>1</v>
      </c>
      <c r="J57" s="1031">
        <v>1</v>
      </c>
      <c r="K57" s="1015"/>
      <c r="L57" s="1015"/>
      <c r="M57" s="1015"/>
      <c r="N57" s="1015"/>
      <c r="O57" s="1043"/>
      <c r="P57" s="1011"/>
      <c r="Q57" s="1044"/>
      <c r="R57" s="1044"/>
      <c r="S57" s="1059"/>
      <c r="T57" s="1943"/>
      <c r="U57" s="1969"/>
      <c r="V57" s="1969"/>
      <c r="W57" s="194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row>
    <row r="58" spans="1:51" ht="40.5">
      <c r="A58" s="623" t="s">
        <v>2931</v>
      </c>
      <c r="B58" s="1019" t="s">
        <v>2932</v>
      </c>
      <c r="C58" s="1019" t="s">
        <v>2933</v>
      </c>
      <c r="D58" s="1025"/>
      <c r="E58" s="1037"/>
      <c r="F58" s="1037"/>
      <c r="G58" s="1037"/>
      <c r="H58" s="1037"/>
      <c r="I58" s="1037"/>
      <c r="J58" s="1031">
        <v>1</v>
      </c>
      <c r="K58" s="1031">
        <v>1</v>
      </c>
      <c r="L58" s="1031">
        <v>1</v>
      </c>
      <c r="M58" s="1031">
        <v>1</v>
      </c>
      <c r="N58" s="1031">
        <v>1</v>
      </c>
      <c r="O58" s="1043"/>
      <c r="P58" s="1011"/>
      <c r="Q58" s="1044"/>
      <c r="R58" s="1044"/>
      <c r="S58" s="1059"/>
      <c r="T58" s="1943"/>
      <c r="U58" s="1969"/>
      <c r="V58" s="1969"/>
      <c r="W58" s="1943"/>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row>
    <row r="59" spans="1:51" ht="27">
      <c r="A59" s="623" t="s">
        <v>2934</v>
      </c>
      <c r="B59" s="1019" t="s">
        <v>2935</v>
      </c>
      <c r="C59" s="1019" t="s">
        <v>2936</v>
      </c>
      <c r="D59" s="1042"/>
      <c r="E59" s="1037"/>
      <c r="F59" s="1042"/>
      <c r="G59" s="1042"/>
      <c r="H59" s="1038">
        <v>1</v>
      </c>
      <c r="I59" s="1042"/>
      <c r="J59" s="1042"/>
      <c r="K59" s="1041"/>
      <c r="L59" s="1041"/>
      <c r="M59" s="1041"/>
      <c r="N59" s="1041"/>
      <c r="O59" s="1043"/>
      <c r="P59" s="1011"/>
      <c r="Q59" s="1044"/>
      <c r="R59" s="1044"/>
      <c r="S59" s="1059"/>
      <c r="T59" s="1943"/>
      <c r="U59" s="1969"/>
      <c r="V59" s="1969"/>
      <c r="W59" s="1943"/>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row>
    <row r="60" spans="1:51" ht="38.25">
      <c r="A60" s="623" t="s">
        <v>2937</v>
      </c>
      <c r="B60" s="1019" t="s">
        <v>2938</v>
      </c>
      <c r="C60" s="1019" t="s">
        <v>2939</v>
      </c>
      <c r="D60" s="1042"/>
      <c r="E60" s="1037"/>
      <c r="F60" s="1042"/>
      <c r="G60" s="1042"/>
      <c r="H60" s="1038">
        <v>1</v>
      </c>
      <c r="I60" s="1042"/>
      <c r="J60" s="1042"/>
      <c r="K60" s="1041"/>
      <c r="L60" s="1041"/>
      <c r="M60" s="1041"/>
      <c r="N60" s="1041"/>
      <c r="O60" s="1043"/>
      <c r="P60" s="1046" t="s">
        <v>2940</v>
      </c>
      <c r="Q60" s="1044"/>
      <c r="R60" s="1044"/>
      <c r="S60" s="1059"/>
      <c r="T60" s="1943"/>
      <c r="U60" s="1969"/>
      <c r="V60" s="1969"/>
      <c r="W60" s="1943"/>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row>
    <row r="61" spans="1:51" ht="38.25">
      <c r="A61" s="1030" t="s">
        <v>2941</v>
      </c>
      <c r="B61" s="627" t="s">
        <v>2942</v>
      </c>
      <c r="C61" s="627" t="s">
        <v>2943</v>
      </c>
      <c r="D61" s="1041"/>
      <c r="E61" s="1041"/>
      <c r="F61" s="1041"/>
      <c r="G61" s="1041"/>
      <c r="H61" s="1041"/>
      <c r="I61" s="1041"/>
      <c r="J61" s="1041"/>
      <c r="K61" s="1041"/>
      <c r="L61" s="1041"/>
      <c r="M61" s="1041"/>
      <c r="N61" s="1041"/>
      <c r="O61" s="1043"/>
      <c r="P61" s="1011"/>
      <c r="Q61" s="1044"/>
      <c r="R61" s="1044"/>
      <c r="S61" s="1059"/>
      <c r="T61" s="1943"/>
      <c r="U61" s="1969"/>
      <c r="V61" s="1969"/>
      <c r="W61" s="1943"/>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row>
    <row r="62" spans="1:51" ht="27">
      <c r="A62" s="623" t="s">
        <v>2944</v>
      </c>
      <c r="B62" s="1019" t="s">
        <v>2945</v>
      </c>
      <c r="C62" s="1019" t="s">
        <v>2946</v>
      </c>
      <c r="D62" s="1041"/>
      <c r="E62" s="1041"/>
      <c r="F62" s="1037"/>
      <c r="G62" s="1041"/>
      <c r="H62" s="1041"/>
      <c r="I62" s="1041"/>
      <c r="J62" s="1041"/>
      <c r="K62" s="1025"/>
      <c r="L62" s="1041"/>
      <c r="M62" s="1041"/>
      <c r="N62" s="1000">
        <v>1</v>
      </c>
      <c r="O62" s="1043"/>
      <c r="P62" s="1011"/>
      <c r="Q62" s="1044"/>
      <c r="R62" s="1044"/>
      <c r="S62" s="1059"/>
      <c r="T62" s="1943"/>
      <c r="U62" s="1969"/>
      <c r="V62" s="1969"/>
      <c r="W62" s="1943"/>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row>
    <row r="63" spans="1:51" ht="27">
      <c r="A63" s="623" t="s">
        <v>2947</v>
      </c>
      <c r="B63" s="1019" t="s">
        <v>2948</v>
      </c>
      <c r="C63" s="1019" t="s">
        <v>2949</v>
      </c>
      <c r="D63" s="1031">
        <v>1</v>
      </c>
      <c r="E63" s="1037"/>
      <c r="F63" s="1041"/>
      <c r="G63" s="1041"/>
      <c r="H63" s="1041"/>
      <c r="I63" s="1041"/>
      <c r="J63" s="1041"/>
      <c r="K63" s="1041"/>
      <c r="L63" s="1041"/>
      <c r="M63" s="1041"/>
      <c r="N63" s="1041"/>
      <c r="O63" s="1041"/>
      <c r="P63" s="1011"/>
      <c r="Q63" s="1044"/>
      <c r="R63" s="1044"/>
      <c r="S63" s="1059"/>
      <c r="T63" s="1943"/>
      <c r="U63" s="1969"/>
      <c r="V63" s="1969"/>
      <c r="W63" s="1943"/>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row>
    <row r="64" spans="1:51" ht="27">
      <c r="A64" s="623" t="s">
        <v>2950</v>
      </c>
      <c r="B64" s="622" t="s">
        <v>2951</v>
      </c>
      <c r="C64" s="622" t="s">
        <v>2952</v>
      </c>
      <c r="D64" s="1041"/>
      <c r="E64" s="1037"/>
      <c r="F64" s="1042"/>
      <c r="G64" s="1037"/>
      <c r="H64" s="1042"/>
      <c r="I64" s="1037"/>
      <c r="J64" s="1042"/>
      <c r="K64" s="1037"/>
      <c r="L64" s="1042"/>
      <c r="M64" s="1037"/>
      <c r="N64" s="1041"/>
      <c r="O64" s="1041"/>
      <c r="P64" s="1011"/>
      <c r="Q64" s="1044"/>
      <c r="R64" s="1044"/>
      <c r="S64" s="1059"/>
      <c r="T64" s="1943"/>
      <c r="U64" s="1969"/>
      <c r="V64" s="1969"/>
      <c r="W64" s="1943"/>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row>
    <row r="65" spans="1:51" s="246" customFormat="1" ht="97.5" customHeight="1">
      <c r="A65" s="1018" t="s">
        <v>2953</v>
      </c>
      <c r="B65" s="1018" t="s">
        <v>2954</v>
      </c>
      <c r="C65" s="1018" t="s">
        <v>2955</v>
      </c>
      <c r="D65" s="1018"/>
      <c r="E65" s="1018"/>
      <c r="F65" s="1018"/>
      <c r="G65" s="1018"/>
      <c r="H65" s="1018"/>
      <c r="I65" s="1018"/>
      <c r="J65" s="1018"/>
      <c r="K65" s="1018"/>
      <c r="L65" s="1018"/>
      <c r="M65" s="1018"/>
      <c r="N65" s="1018"/>
      <c r="O65" s="1018"/>
      <c r="P65" s="1018" t="s">
        <v>2940</v>
      </c>
      <c r="Q65" s="1018"/>
      <c r="R65" s="1018"/>
      <c r="S65" s="1061" t="s">
        <v>2956</v>
      </c>
      <c r="T65" s="1943"/>
      <c r="U65" s="1969"/>
      <c r="V65" s="1969"/>
      <c r="W65" s="1943"/>
      <c r="X65" s="106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row>
    <row r="66" spans="1:51" ht="54">
      <c r="A66" s="298" t="s">
        <v>2957</v>
      </c>
      <c r="B66" s="296" t="s">
        <v>2958</v>
      </c>
      <c r="C66" s="296" t="s">
        <v>2959</v>
      </c>
      <c r="D66" s="1047">
        <v>1</v>
      </c>
      <c r="E66" s="1043"/>
      <c r="F66" s="1014"/>
      <c r="G66" s="1037"/>
      <c r="H66" s="1041"/>
      <c r="I66" s="1014"/>
      <c r="J66" s="1041"/>
      <c r="K66" s="1041"/>
      <c r="L66" s="1014"/>
      <c r="M66" s="1041"/>
      <c r="N66" s="1041"/>
      <c r="O66" s="1014"/>
      <c r="P66" s="1046" t="s">
        <v>2940</v>
      </c>
      <c r="Q66" s="1044"/>
      <c r="R66" s="1044"/>
      <c r="S66" s="1059" t="s">
        <v>2960</v>
      </c>
      <c r="T66" s="1943"/>
      <c r="U66" s="1969"/>
      <c r="V66" s="1969"/>
      <c r="W66" s="1943"/>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row>
    <row r="67" spans="1:51" ht="38.25">
      <c r="A67" s="298" t="s">
        <v>2961</v>
      </c>
      <c r="B67" s="296" t="s">
        <v>2962</v>
      </c>
      <c r="C67" s="296" t="s">
        <v>2963</v>
      </c>
      <c r="D67" s="1047">
        <v>1</v>
      </c>
      <c r="E67" s="1043"/>
      <c r="F67" s="1014"/>
      <c r="G67" s="1037"/>
      <c r="H67" s="1041"/>
      <c r="I67" s="1014"/>
      <c r="J67" s="1041"/>
      <c r="K67" s="1041"/>
      <c r="L67" s="1014"/>
      <c r="M67" s="1041"/>
      <c r="N67" s="1041"/>
      <c r="O67" s="1014"/>
      <c r="P67" s="1046" t="s">
        <v>2940</v>
      </c>
      <c r="Q67" s="1044"/>
      <c r="R67" s="1044"/>
      <c r="S67" s="1059"/>
      <c r="T67" s="1943"/>
      <c r="U67" s="1969"/>
      <c r="V67" s="1969"/>
      <c r="W67" s="1943"/>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row>
    <row r="68" spans="1:51" ht="40.5">
      <c r="A68" s="623" t="s">
        <v>2964</v>
      </c>
      <c r="B68" s="622" t="s">
        <v>2965</v>
      </c>
      <c r="C68" s="622"/>
      <c r="D68" s="1048"/>
      <c r="E68" s="1043"/>
      <c r="F68" s="1014"/>
      <c r="G68" s="1038">
        <v>1</v>
      </c>
      <c r="H68" s="1041"/>
      <c r="I68" s="1014"/>
      <c r="J68" s="1041"/>
      <c r="K68" s="1041"/>
      <c r="L68" s="1014"/>
      <c r="M68" s="1041"/>
      <c r="N68" s="1041"/>
      <c r="O68" s="1014"/>
      <c r="P68" s="1046" t="s">
        <v>2940</v>
      </c>
      <c r="Q68" s="1044"/>
      <c r="R68" s="1044"/>
      <c r="S68" s="1059"/>
      <c r="T68" s="1943"/>
      <c r="U68" s="1969"/>
      <c r="V68" s="1969"/>
      <c r="W68" s="1943"/>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row>
    <row r="69" spans="1:51" ht="108">
      <c r="A69" s="1049" t="s">
        <v>2966</v>
      </c>
      <c r="B69" s="293" t="s">
        <v>2967</v>
      </c>
      <c r="C69" s="1049" t="s">
        <v>2968</v>
      </c>
      <c r="D69" s="1008">
        <v>3</v>
      </c>
      <c r="E69" s="1020"/>
      <c r="F69" s="1037"/>
      <c r="G69" s="1037"/>
      <c r="H69" s="1037"/>
      <c r="I69" s="1037"/>
      <c r="J69" s="1037"/>
      <c r="K69" s="1037"/>
      <c r="L69" s="1037"/>
      <c r="M69" s="1037"/>
      <c r="N69" s="1017"/>
      <c r="O69" s="1017"/>
      <c r="P69" s="1046" t="s">
        <v>2940</v>
      </c>
      <c r="Q69" s="1050"/>
      <c r="R69" s="1050"/>
      <c r="S69" s="1059" t="s">
        <v>2969</v>
      </c>
      <c r="T69" s="1943"/>
      <c r="U69" s="1969"/>
      <c r="V69" s="1969"/>
      <c r="W69" s="1943"/>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row>
    <row r="70" spans="1:51" ht="27">
      <c r="A70" s="1049" t="s">
        <v>2970</v>
      </c>
      <c r="B70" s="293" t="s">
        <v>2971</v>
      </c>
      <c r="C70" s="1049" t="s">
        <v>2972</v>
      </c>
      <c r="D70" s="1013"/>
      <c r="E70" s="1017"/>
      <c r="F70" s="1038">
        <v>5</v>
      </c>
      <c r="G70" s="1038">
        <v>5</v>
      </c>
      <c r="H70" s="1038">
        <v>5</v>
      </c>
      <c r="I70" s="1037"/>
      <c r="J70" s="1037"/>
      <c r="K70" s="1037"/>
      <c r="L70" s="1037"/>
      <c r="M70" s="1037"/>
      <c r="N70" s="1017"/>
      <c r="O70" s="1017"/>
      <c r="P70" s="1050"/>
      <c r="Q70" s="1050"/>
      <c r="R70" s="1050"/>
      <c r="S70" s="1059"/>
      <c r="T70" s="1943"/>
      <c r="U70" s="1969"/>
      <c r="V70" s="1969"/>
      <c r="W70" s="1943"/>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row>
    <row r="71" spans="1:51" ht="27">
      <c r="A71" s="1049" t="s">
        <v>2973</v>
      </c>
      <c r="B71" s="293" t="s">
        <v>2974</v>
      </c>
      <c r="C71" s="624" t="s">
        <v>2975</v>
      </c>
      <c r="D71" s="1013"/>
      <c r="E71" s="1017"/>
      <c r="F71" s="1037"/>
      <c r="G71" s="1037"/>
      <c r="H71" s="1037"/>
      <c r="I71" s="1038"/>
      <c r="J71" s="1038"/>
      <c r="K71" s="1038"/>
      <c r="L71" s="1038"/>
      <c r="M71" s="1038"/>
      <c r="N71" s="1051"/>
      <c r="O71" s="1051"/>
      <c r="P71" s="1050"/>
      <c r="Q71" s="1050"/>
      <c r="R71" s="1050"/>
      <c r="S71" s="1059"/>
      <c r="T71" s="1943"/>
      <c r="U71" s="1969"/>
      <c r="V71" s="1969"/>
      <c r="W71" s="1943"/>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row>
    <row r="72" spans="1:51" ht="38.25">
      <c r="A72" s="627" t="s">
        <v>2976</v>
      </c>
      <c r="B72" s="627" t="s">
        <v>2977</v>
      </c>
      <c r="C72" s="627" t="s">
        <v>2978</v>
      </c>
      <c r="D72" s="1025"/>
      <c r="E72" s="1025"/>
      <c r="F72" s="1025"/>
      <c r="G72" s="1025"/>
      <c r="H72" s="1025"/>
      <c r="I72" s="1025"/>
      <c r="J72" s="1025"/>
      <c r="K72" s="1025"/>
      <c r="L72" s="1025"/>
      <c r="M72" s="1025"/>
      <c r="N72" s="1025"/>
      <c r="O72" s="1025"/>
      <c r="P72" s="1046" t="s">
        <v>2979</v>
      </c>
      <c r="Q72" s="1050"/>
      <c r="R72" s="1050"/>
      <c r="S72" s="1059"/>
      <c r="T72" s="1943"/>
      <c r="U72" s="1969"/>
      <c r="V72" s="1969"/>
      <c r="W72" s="1943"/>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row>
    <row r="73" spans="1:51" ht="27">
      <c r="A73" s="622" t="s">
        <v>2980</v>
      </c>
      <c r="B73" s="622" t="s">
        <v>2981</v>
      </c>
      <c r="C73" s="622" t="s">
        <v>677</v>
      </c>
      <c r="D73" s="1025"/>
      <c r="E73" s="1025"/>
      <c r="F73" s="1038">
        <v>1</v>
      </c>
      <c r="G73" s="1025"/>
      <c r="H73" s="1025"/>
      <c r="I73" s="1025"/>
      <c r="J73" s="1025"/>
      <c r="K73" s="1025"/>
      <c r="L73" s="1025"/>
      <c r="M73" s="1025"/>
      <c r="N73" s="1025"/>
      <c r="O73" s="1025"/>
      <c r="P73" s="1011">
        <f>[5]Hoja1!G139</f>
        <v>0</v>
      </c>
      <c r="Q73" s="1050"/>
      <c r="R73" s="1050"/>
      <c r="S73" s="1059"/>
      <c r="T73" s="1943"/>
      <c r="U73" s="1969"/>
      <c r="V73" s="1969"/>
      <c r="W73" s="1943"/>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row>
    <row r="74" spans="1:51" ht="27">
      <c r="A74" s="622" t="s">
        <v>2982</v>
      </c>
      <c r="B74" s="622" t="s">
        <v>2983</v>
      </c>
      <c r="C74" s="622" t="s">
        <v>396</v>
      </c>
      <c r="D74" s="1025"/>
      <c r="E74" s="1038">
        <v>2</v>
      </c>
      <c r="F74" s="1025"/>
      <c r="G74" s="1025"/>
      <c r="H74" s="1025"/>
      <c r="I74" s="1025"/>
      <c r="J74" s="1025"/>
      <c r="K74" s="1025"/>
      <c r="L74" s="1025"/>
      <c r="M74" s="1025"/>
      <c r="N74" s="1025"/>
      <c r="O74" s="1025"/>
      <c r="P74" s="627"/>
      <c r="Q74" s="1050"/>
      <c r="R74" s="1050"/>
      <c r="S74" s="1059"/>
      <c r="T74" s="1943"/>
      <c r="U74" s="1969"/>
      <c r="V74" s="1969"/>
      <c r="W74" s="1943"/>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row>
    <row r="75" spans="1:51" ht="27">
      <c r="A75" s="623" t="s">
        <v>2984</v>
      </c>
      <c r="B75" s="622" t="s">
        <v>2985</v>
      </c>
      <c r="C75" s="622" t="s">
        <v>274</v>
      </c>
      <c r="D75" s="1042"/>
      <c r="E75" s="1042"/>
      <c r="F75" s="1042"/>
      <c r="G75" s="1037"/>
      <c r="H75" s="1031">
        <v>1</v>
      </c>
      <c r="I75" s="1042"/>
      <c r="J75" s="1025"/>
      <c r="K75" s="1014"/>
      <c r="L75" s="1042"/>
      <c r="M75" s="1025"/>
      <c r="N75" s="1042"/>
      <c r="O75" s="1048"/>
      <c r="P75" s="1011"/>
      <c r="Q75" s="1050"/>
      <c r="R75" s="1050"/>
      <c r="S75" s="1059"/>
      <c r="T75" s="1943"/>
      <c r="U75" s="1969"/>
      <c r="V75" s="1969"/>
      <c r="W75" s="1943"/>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row>
    <row r="76" spans="1:51" ht="27">
      <c r="A76" s="623" t="s">
        <v>2986</v>
      </c>
      <c r="B76" s="622" t="s">
        <v>215</v>
      </c>
      <c r="C76" s="622" t="s">
        <v>2987</v>
      </c>
      <c r="D76" s="1042"/>
      <c r="E76" s="1042"/>
      <c r="F76" s="1042"/>
      <c r="G76" s="1042"/>
      <c r="H76" s="1038">
        <v>5</v>
      </c>
      <c r="I76" s="1038">
        <v>5</v>
      </c>
      <c r="J76" s="1038">
        <v>5</v>
      </c>
      <c r="K76" s="1038">
        <v>5</v>
      </c>
      <c r="L76" s="1038">
        <v>5</v>
      </c>
      <c r="M76" s="1037"/>
      <c r="N76" s="1037"/>
      <c r="O76" s="1037"/>
      <c r="P76" s="1011"/>
      <c r="Q76" s="1050"/>
      <c r="R76" s="1050"/>
      <c r="S76" s="1059"/>
      <c r="T76" s="1943"/>
      <c r="U76" s="1969"/>
      <c r="V76" s="1969"/>
      <c r="W76" s="1943"/>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row>
    <row r="77" spans="1:51" ht="27">
      <c r="A77" s="623" t="s">
        <v>2988</v>
      </c>
      <c r="B77" s="622" t="s">
        <v>2989</v>
      </c>
      <c r="C77" s="622" t="s">
        <v>2990</v>
      </c>
      <c r="D77" s="1042"/>
      <c r="E77" s="1042"/>
      <c r="F77" s="1042"/>
      <c r="G77" s="1042"/>
      <c r="H77" s="1014"/>
      <c r="I77" s="1038">
        <v>1</v>
      </c>
      <c r="J77" s="1014"/>
      <c r="K77" s="1014"/>
      <c r="L77" s="1042"/>
      <c r="M77" s="1025"/>
      <c r="N77" s="1042"/>
      <c r="O77" s="1048"/>
      <c r="P77" s="1011"/>
      <c r="Q77" s="1050"/>
      <c r="R77" s="1050"/>
      <c r="S77" s="1059"/>
      <c r="T77" s="1943"/>
      <c r="U77" s="1969"/>
      <c r="V77" s="1969"/>
      <c r="W77" s="1943"/>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row>
    <row r="78" spans="1:51" ht="27">
      <c r="A78" s="623" t="s">
        <v>2991</v>
      </c>
      <c r="B78" s="622" t="s">
        <v>2992</v>
      </c>
      <c r="C78" s="622" t="s">
        <v>2993</v>
      </c>
      <c r="D78" s="1042"/>
      <c r="E78" s="1042"/>
      <c r="F78" s="1042"/>
      <c r="G78" s="1042"/>
      <c r="H78" s="1042"/>
      <c r="I78" s="1037"/>
      <c r="J78" s="1025"/>
      <c r="K78" s="1014"/>
      <c r="L78" s="1031">
        <v>1</v>
      </c>
      <c r="M78" s="1025"/>
      <c r="N78" s="1042"/>
      <c r="O78" s="1048"/>
      <c r="P78" s="1052"/>
      <c r="Q78" s="1050"/>
      <c r="R78" s="1050"/>
      <c r="S78" s="1059"/>
      <c r="T78" s="1943"/>
      <c r="U78" s="1969"/>
      <c r="V78" s="1969"/>
      <c r="W78" s="1943"/>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row>
    <row r="79" spans="1:51" ht="38.25">
      <c r="A79" s="289" t="s">
        <v>2994</v>
      </c>
      <c r="B79" s="289" t="s">
        <v>215</v>
      </c>
      <c r="C79" s="1075" t="s">
        <v>2533</v>
      </c>
      <c r="D79" s="289"/>
      <c r="E79" s="289"/>
      <c r="F79" s="289"/>
      <c r="G79" s="289"/>
      <c r="H79" s="289"/>
      <c r="I79" s="289"/>
      <c r="J79" s="289"/>
      <c r="K79" s="289"/>
      <c r="L79" s="289"/>
      <c r="M79" s="289"/>
      <c r="N79" s="289"/>
      <c r="O79" s="289"/>
      <c r="P79" s="289" t="s">
        <v>2995</v>
      </c>
      <c r="Q79" s="289"/>
      <c r="R79" s="289"/>
      <c r="S79" s="290" t="s">
        <v>2996</v>
      </c>
      <c r="T79" s="1943"/>
      <c r="U79" s="1969"/>
      <c r="V79" s="1969"/>
      <c r="W79" s="1943"/>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row>
    <row r="80" spans="1:51" ht="27">
      <c r="A80" s="622" t="s">
        <v>2997</v>
      </c>
      <c r="B80" s="296" t="s">
        <v>215</v>
      </c>
      <c r="C80" s="1049" t="s">
        <v>2998</v>
      </c>
      <c r="D80" s="1017"/>
      <c r="E80" s="1017"/>
      <c r="F80" s="1038">
        <v>2</v>
      </c>
      <c r="G80" s="1017"/>
      <c r="H80" s="1017"/>
      <c r="I80" s="1017"/>
      <c r="J80" s="1017"/>
      <c r="K80" s="1013"/>
      <c r="L80" s="1013"/>
      <c r="M80" s="1020"/>
      <c r="N80" s="1020"/>
      <c r="O80" s="1020"/>
      <c r="P80" s="1011"/>
      <c r="Q80" s="1011"/>
      <c r="R80" s="1011"/>
      <c r="S80" s="1059" t="s">
        <v>2847</v>
      </c>
      <c r="T80" s="1943"/>
      <c r="U80" s="1969"/>
      <c r="V80" s="1969"/>
      <c r="W80" s="1943"/>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row>
    <row r="81" spans="1:51" ht="27">
      <c r="A81" s="622" t="s">
        <v>2999</v>
      </c>
      <c r="B81" s="296" t="s">
        <v>215</v>
      </c>
      <c r="C81" s="1049" t="s">
        <v>957</v>
      </c>
      <c r="D81" s="1017"/>
      <c r="E81" s="1017"/>
      <c r="F81" s="1038">
        <v>3</v>
      </c>
      <c r="G81" s="1017"/>
      <c r="H81" s="1017"/>
      <c r="I81" s="1017"/>
      <c r="J81" s="1017"/>
      <c r="K81" s="1013"/>
      <c r="L81" s="1002"/>
      <c r="M81" s="1013"/>
      <c r="N81" s="1020"/>
      <c r="O81" s="1020"/>
      <c r="P81" s="1011"/>
      <c r="Q81" s="1011"/>
      <c r="R81" s="1011"/>
      <c r="S81" s="495" t="s">
        <v>3000</v>
      </c>
      <c r="T81" s="1943"/>
      <c r="U81" s="1969"/>
      <c r="V81" s="1969"/>
      <c r="W81" s="1943"/>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row>
    <row r="82" spans="1:51" ht="27">
      <c r="A82" s="622" t="s">
        <v>3001</v>
      </c>
      <c r="B82" s="296" t="s">
        <v>215</v>
      </c>
      <c r="C82" s="1049" t="s">
        <v>2998</v>
      </c>
      <c r="D82" s="1017"/>
      <c r="E82" s="1017"/>
      <c r="F82" s="1038">
        <v>2</v>
      </c>
      <c r="G82" s="1017"/>
      <c r="H82" s="1017"/>
      <c r="I82" s="1017"/>
      <c r="J82" s="1017"/>
      <c r="K82" s="1013"/>
      <c r="L82" s="1020"/>
      <c r="M82" s="1020"/>
      <c r="N82" s="1020"/>
      <c r="O82" s="1020"/>
      <c r="P82" s="1011"/>
      <c r="Q82" s="1011"/>
      <c r="R82" s="1011"/>
      <c r="S82" s="1059" t="s">
        <v>3002</v>
      </c>
      <c r="T82" s="1943"/>
      <c r="U82" s="1969"/>
      <c r="V82" s="1969"/>
      <c r="W82" s="1943"/>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row>
    <row r="83" spans="1:51" ht="27">
      <c r="A83" s="622" t="s">
        <v>3003</v>
      </c>
      <c r="B83" s="296" t="s">
        <v>215</v>
      </c>
      <c r="C83" s="1049" t="s">
        <v>2998</v>
      </c>
      <c r="D83" s="1017"/>
      <c r="E83" s="1017"/>
      <c r="F83" s="1038">
        <v>2</v>
      </c>
      <c r="G83" s="1017"/>
      <c r="H83" s="1017"/>
      <c r="I83" s="1017"/>
      <c r="J83" s="1017"/>
      <c r="K83" s="1013"/>
      <c r="L83" s="1020"/>
      <c r="M83" s="1020"/>
      <c r="N83" s="1020"/>
      <c r="O83" s="1020"/>
      <c r="P83" s="1011"/>
      <c r="Q83" s="1011"/>
      <c r="R83" s="1011"/>
      <c r="S83" s="1059" t="s">
        <v>3004</v>
      </c>
      <c r="T83" s="1943"/>
      <c r="U83" s="1969"/>
      <c r="V83" s="1969"/>
      <c r="W83" s="1943"/>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row>
    <row r="84" spans="1:51" ht="27">
      <c r="A84" s="622" t="s">
        <v>3005</v>
      </c>
      <c r="B84" s="296" t="s">
        <v>3006</v>
      </c>
      <c r="C84" s="1049" t="s">
        <v>3007</v>
      </c>
      <c r="D84" s="1017"/>
      <c r="E84" s="1017"/>
      <c r="F84" s="1038">
        <v>3</v>
      </c>
      <c r="G84" s="1017"/>
      <c r="H84" s="1017"/>
      <c r="I84" s="1017"/>
      <c r="J84" s="1017"/>
      <c r="K84" s="1013"/>
      <c r="L84" s="1020"/>
      <c r="M84" s="1020"/>
      <c r="N84" s="1020"/>
      <c r="O84" s="1020"/>
      <c r="P84" s="1011"/>
      <c r="Q84" s="1011"/>
      <c r="R84" s="1011"/>
      <c r="S84" s="1059"/>
      <c r="T84" s="1943"/>
      <c r="U84" s="1969"/>
      <c r="V84" s="1969"/>
      <c r="W84" s="1943"/>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row>
    <row r="85" spans="1:51" ht="27">
      <c r="A85" s="1053" t="s">
        <v>3008</v>
      </c>
      <c r="B85" s="293" t="s">
        <v>3009</v>
      </c>
      <c r="C85" s="1054" t="s">
        <v>3010</v>
      </c>
      <c r="D85" s="1017"/>
      <c r="E85" s="1017"/>
      <c r="F85" s="1017"/>
      <c r="G85" s="1017"/>
      <c r="H85" s="1017"/>
      <c r="I85" s="1017"/>
      <c r="J85" s="1017"/>
      <c r="K85" s="1017"/>
      <c r="L85" s="1017"/>
      <c r="M85" s="1017"/>
      <c r="N85" s="1017"/>
      <c r="O85" s="1017"/>
      <c r="P85" s="1005"/>
      <c r="Q85" s="1005"/>
      <c r="R85" s="1005"/>
      <c r="S85" s="1059" t="s">
        <v>2835</v>
      </c>
      <c r="T85" s="1943"/>
      <c r="U85" s="1969"/>
      <c r="V85" s="1969"/>
      <c r="W85" s="1943"/>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row>
    <row r="86" spans="1:51" ht="174.75">
      <c r="A86" s="1055" t="s">
        <v>3011</v>
      </c>
      <c r="B86" s="296" t="s">
        <v>3012</v>
      </c>
      <c r="C86" s="1019" t="s">
        <v>3308</v>
      </c>
      <c r="D86" s="1017"/>
      <c r="E86" s="1017"/>
      <c r="F86" s="1038"/>
      <c r="G86" s="1017"/>
      <c r="H86" s="1017"/>
      <c r="I86" s="1017"/>
      <c r="J86" s="1051"/>
      <c r="K86" s="1037"/>
      <c r="L86" s="1013"/>
      <c r="M86" s="1020"/>
      <c r="N86" s="1020"/>
      <c r="O86" s="1020"/>
      <c r="P86" s="1005">
        <f>[5]Hoja1!G26</f>
        <v>446000</v>
      </c>
      <c r="Q86" s="1011"/>
      <c r="R86" s="1011"/>
      <c r="S86" s="1059" t="s">
        <v>2847</v>
      </c>
      <c r="T86" s="1943"/>
      <c r="U86" s="1969"/>
      <c r="V86" s="1969"/>
      <c r="W86" s="1943"/>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row>
    <row r="87" spans="1:51" ht="314.25" customHeight="1">
      <c r="A87" s="1055" t="s">
        <v>3013</v>
      </c>
      <c r="B87" s="296" t="s">
        <v>3014</v>
      </c>
      <c r="C87" s="296" t="s">
        <v>3309</v>
      </c>
      <c r="D87" s="1017"/>
      <c r="E87" s="1017"/>
      <c r="F87" s="1038">
        <v>5</v>
      </c>
      <c r="G87" s="1017"/>
      <c r="H87" s="1017"/>
      <c r="I87" s="1017"/>
      <c r="J87" s="1008">
        <v>6</v>
      </c>
      <c r="K87" s="1037"/>
      <c r="L87" s="1020"/>
      <c r="M87" s="1020"/>
      <c r="N87" s="1020" t="s">
        <v>364</v>
      </c>
      <c r="O87" s="1020"/>
      <c r="P87" s="1011">
        <f>[5]Hoja1!G31</f>
        <v>163000</v>
      </c>
      <c r="Q87" s="1011"/>
      <c r="R87" s="1011"/>
      <c r="S87" s="1059" t="s">
        <v>2847</v>
      </c>
      <c r="T87" s="1943"/>
      <c r="U87" s="1969"/>
      <c r="V87" s="1969"/>
      <c r="W87" s="1943"/>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row>
    <row r="88" spans="1:51" ht="70.5" customHeight="1">
      <c r="A88" s="1056" t="s">
        <v>3015</v>
      </c>
      <c r="B88" s="324" t="s">
        <v>2967</v>
      </c>
      <c r="C88" s="324" t="s">
        <v>3016</v>
      </c>
      <c r="D88" s="1017"/>
      <c r="E88" s="1017"/>
      <c r="F88" s="1038"/>
      <c r="G88" s="1017"/>
      <c r="H88" s="1017"/>
      <c r="I88" s="1017"/>
      <c r="J88" s="1051"/>
      <c r="K88" s="1037"/>
      <c r="L88" s="1020"/>
      <c r="M88" s="1020"/>
      <c r="N88" s="1020"/>
      <c r="O88" s="1020"/>
      <c r="P88" s="1004"/>
      <c r="Q88" s="1011"/>
      <c r="R88" s="1011"/>
      <c r="S88" s="1059"/>
      <c r="T88" s="1943"/>
      <c r="U88" s="1969"/>
      <c r="V88" s="1969"/>
      <c r="W88" s="1943"/>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row>
    <row r="89" spans="1:51" ht="51" customHeight="1">
      <c r="A89" s="1055" t="s">
        <v>3017</v>
      </c>
      <c r="B89" s="296" t="s">
        <v>2967</v>
      </c>
      <c r="C89" s="1049" t="s">
        <v>3018</v>
      </c>
      <c r="D89" s="1008">
        <v>1</v>
      </c>
      <c r="E89" s="1017"/>
      <c r="F89" s="1038"/>
      <c r="G89" s="1017"/>
      <c r="H89" s="1017"/>
      <c r="I89" s="1017"/>
      <c r="J89" s="1051"/>
      <c r="K89" s="1037"/>
      <c r="L89" s="1020"/>
      <c r="M89" s="1020"/>
      <c r="N89" s="1020"/>
      <c r="O89" s="1020"/>
      <c r="P89" s="1004"/>
      <c r="Q89" s="1011"/>
      <c r="R89" s="1011"/>
      <c r="S89" s="1059"/>
      <c r="T89" s="1943"/>
      <c r="U89" s="1969"/>
      <c r="V89" s="1969"/>
      <c r="W89" s="1943"/>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row>
    <row r="90" spans="1:51" ht="49.5" customHeight="1">
      <c r="A90" s="1055" t="s">
        <v>3019</v>
      </c>
      <c r="B90" s="296" t="s">
        <v>2967</v>
      </c>
      <c r="C90" s="1049" t="s">
        <v>3020</v>
      </c>
      <c r="D90" s="1008">
        <v>1</v>
      </c>
      <c r="E90" s="1017"/>
      <c r="F90" s="1038"/>
      <c r="G90" s="1017"/>
      <c r="H90" s="1017"/>
      <c r="I90" s="1017"/>
      <c r="J90" s="1051"/>
      <c r="K90" s="1037"/>
      <c r="L90" s="1020"/>
      <c r="M90" s="1020"/>
      <c r="N90" s="1020"/>
      <c r="O90" s="1020"/>
      <c r="P90" s="1004"/>
      <c r="Q90" s="1011"/>
      <c r="R90" s="1011"/>
      <c r="S90" s="1059"/>
      <c r="T90" s="1943"/>
      <c r="U90" s="1969"/>
      <c r="V90" s="1969"/>
      <c r="W90" s="1943"/>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row>
    <row r="91" spans="1:51" ht="52.5" customHeight="1">
      <c r="A91" s="1055" t="s">
        <v>3021</v>
      </c>
      <c r="B91" s="296" t="s">
        <v>3022</v>
      </c>
      <c r="C91" s="1049" t="s">
        <v>3020</v>
      </c>
      <c r="D91" s="1008">
        <v>1</v>
      </c>
      <c r="E91" s="1017"/>
      <c r="F91" s="1038"/>
      <c r="G91" s="1017"/>
      <c r="H91" s="1017"/>
      <c r="I91" s="1017"/>
      <c r="J91" s="1051"/>
      <c r="K91" s="1037"/>
      <c r="L91" s="1020"/>
      <c r="M91" s="1020"/>
      <c r="N91" s="1020"/>
      <c r="O91" s="1020"/>
      <c r="P91" s="1004"/>
      <c r="Q91" s="1011"/>
      <c r="R91" s="1011"/>
      <c r="S91" s="1059"/>
      <c r="T91" s="1943"/>
      <c r="U91" s="1969"/>
      <c r="V91" s="1969"/>
      <c r="W91" s="1943"/>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row>
    <row r="92" spans="1:51" ht="87.75" customHeight="1">
      <c r="A92" s="1033" t="s">
        <v>3023</v>
      </c>
      <c r="B92" s="296" t="s">
        <v>3024</v>
      </c>
      <c r="C92" s="1049" t="s">
        <v>3025</v>
      </c>
      <c r="D92" s="1008">
        <v>3</v>
      </c>
      <c r="E92" s="1017"/>
      <c r="F92" s="1038"/>
      <c r="G92" s="1017"/>
      <c r="H92" s="1017"/>
      <c r="I92" s="1017"/>
      <c r="J92" s="1051"/>
      <c r="K92" s="1037"/>
      <c r="L92" s="1020"/>
      <c r="M92" s="1020"/>
      <c r="N92" s="1020"/>
      <c r="O92" s="1020"/>
      <c r="P92" s="1004"/>
      <c r="Q92" s="1011"/>
      <c r="R92" s="1011"/>
      <c r="S92" s="1059"/>
      <c r="T92" s="1943"/>
      <c r="U92" s="1969"/>
      <c r="V92" s="1969"/>
      <c r="W92" s="1943"/>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row>
    <row r="93" spans="1:51" ht="38.25">
      <c r="A93" s="1057" t="s">
        <v>3026</v>
      </c>
      <c r="B93" s="1066" t="s">
        <v>3027</v>
      </c>
      <c r="C93" s="1066" t="s">
        <v>3028</v>
      </c>
      <c r="D93" s="1066"/>
      <c r="E93" s="1066"/>
      <c r="F93" s="1066"/>
      <c r="G93" s="1066"/>
      <c r="H93" s="1066"/>
      <c r="I93" s="1066"/>
      <c r="J93" s="1066"/>
      <c r="K93" s="1066"/>
      <c r="L93" s="1066"/>
      <c r="M93" s="1066"/>
      <c r="N93" s="1066"/>
      <c r="O93" s="1066"/>
      <c r="P93" s="1066"/>
      <c r="Q93" s="1066"/>
      <c r="R93" s="1066"/>
      <c r="S93" s="625" t="s">
        <v>3029</v>
      </c>
      <c r="T93" s="1943"/>
      <c r="U93" s="1969"/>
      <c r="V93" s="1969"/>
      <c r="W93" s="1943"/>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row>
    <row r="94" spans="1:51" ht="52.5" customHeight="1">
      <c r="A94" s="1033" t="s">
        <v>3030</v>
      </c>
      <c r="B94" s="622" t="s">
        <v>3031</v>
      </c>
      <c r="C94" s="1019" t="s">
        <v>3032</v>
      </c>
      <c r="D94" s="1002"/>
      <c r="E94" s="1013"/>
      <c r="F94" s="1037"/>
      <c r="G94" s="1013"/>
      <c r="H94" s="1051"/>
      <c r="I94" s="1013"/>
      <c r="J94" s="1013"/>
      <c r="K94" s="1037"/>
      <c r="L94" s="1002"/>
      <c r="M94" s="1002"/>
      <c r="N94" s="1002"/>
      <c r="O94" s="1002"/>
      <c r="P94" s="1004">
        <f>[5]Hoja1!F37</f>
        <v>750000</v>
      </c>
      <c r="Q94" s="1011"/>
      <c r="R94" s="1011"/>
      <c r="S94" s="1059"/>
      <c r="T94" s="1943"/>
      <c r="U94" s="1969"/>
      <c r="V94" s="1969"/>
      <c r="W94" s="1943"/>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row>
    <row r="95" spans="1:51" ht="54" customHeight="1">
      <c r="A95" s="1033" t="s">
        <v>3033</v>
      </c>
      <c r="B95" s="622" t="s">
        <v>3034</v>
      </c>
      <c r="C95" s="1049" t="s">
        <v>3035</v>
      </c>
      <c r="D95" s="1002"/>
      <c r="E95" s="1013"/>
      <c r="F95" s="1037"/>
      <c r="G95" s="1013"/>
      <c r="H95" s="1013"/>
      <c r="I95" s="1013"/>
      <c r="J95" s="1051"/>
      <c r="K95" s="1037"/>
      <c r="L95" s="1008"/>
      <c r="M95" s="1002"/>
      <c r="N95" s="1008"/>
      <c r="O95" s="1002"/>
      <c r="P95" s="1004"/>
      <c r="Q95" s="1011"/>
      <c r="R95" s="1011"/>
      <c r="S95" s="1059"/>
      <c r="T95" s="1943"/>
      <c r="U95" s="1969"/>
      <c r="V95" s="1969"/>
      <c r="W95" s="1943"/>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row>
    <row r="96" spans="1:51" ht="27" customHeight="1" thickBot="1">
      <c r="A96" s="1057" t="s">
        <v>3036</v>
      </c>
      <c r="B96" s="1066" t="s">
        <v>3034</v>
      </c>
      <c r="C96" s="1066" t="s">
        <v>3037</v>
      </c>
      <c r="D96" s="1066"/>
      <c r="E96" s="1066"/>
      <c r="F96" s="1066"/>
      <c r="G96" s="1066"/>
      <c r="H96" s="1066">
        <v>1</v>
      </c>
      <c r="I96" s="1066"/>
      <c r="J96" s="1066">
        <v>1</v>
      </c>
      <c r="K96" s="1066"/>
      <c r="L96" s="1066">
        <v>1</v>
      </c>
      <c r="M96" s="1066"/>
      <c r="N96" s="1066"/>
      <c r="O96" s="1066"/>
      <c r="P96" s="1066"/>
      <c r="Q96" s="1066"/>
      <c r="R96" s="1066"/>
      <c r="S96" s="625" t="s">
        <v>3038</v>
      </c>
      <c r="T96" s="1944"/>
      <c r="U96" s="1970"/>
      <c r="V96" s="1970"/>
      <c r="W96" s="194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row>
    <row r="97" spans="7:19" ht="15" customHeight="1" thickBot="1">
      <c r="G97" s="26"/>
      <c r="H97" s="26"/>
      <c r="I97" s="1924" t="s">
        <v>898</v>
      </c>
      <c r="J97" s="1924"/>
      <c r="K97" s="1924"/>
      <c r="L97" s="1924"/>
      <c r="M97" s="1924"/>
      <c r="N97" s="1924"/>
      <c r="O97" s="1924"/>
      <c r="P97" s="350">
        <f>P104+P105</f>
        <v>1169875</v>
      </c>
      <c r="Q97" s="351"/>
      <c r="R97" s="370"/>
      <c r="S97" s="261"/>
    </row>
    <row r="98" spans="7:19" ht="15" customHeight="1" thickBot="1">
      <c r="G98" s="26"/>
      <c r="H98" s="26"/>
      <c r="I98" s="1894" t="s">
        <v>2323</v>
      </c>
      <c r="J98" s="1895"/>
      <c r="K98" s="1895"/>
      <c r="L98" s="1895"/>
      <c r="M98" s="1895"/>
      <c r="N98" s="1895"/>
      <c r="O98" s="1896"/>
      <c r="P98" s="352">
        <v>3541709</v>
      </c>
      <c r="Q98" s="353"/>
      <c r="R98" s="371"/>
      <c r="S98" s="262"/>
    </row>
    <row r="99" spans="7:19" ht="15" customHeight="1" thickBot="1">
      <c r="G99" s="26"/>
      <c r="H99" s="26"/>
      <c r="I99" s="1894" t="s">
        <v>2324</v>
      </c>
      <c r="J99" s="1895"/>
      <c r="K99" s="1895"/>
      <c r="L99" s="1895"/>
      <c r="M99" s="1895"/>
      <c r="N99" s="1895"/>
      <c r="O99" s="1896"/>
      <c r="P99" s="352">
        <f>P97+P98</f>
        <v>4711584</v>
      </c>
      <c r="Q99" s="353">
        <f>Q71+Q87+Q90+Q92</f>
        <v>0</v>
      </c>
      <c r="R99" s="371"/>
      <c r="S99" s="263"/>
    </row>
    <row r="100" spans="7:19" ht="14.65" customHeight="1">
      <c r="G100" s="26"/>
      <c r="H100" s="26"/>
      <c r="I100" s="1923" t="s">
        <v>3156</v>
      </c>
      <c r="J100" s="1923"/>
      <c r="K100" s="1923"/>
      <c r="L100" s="1923"/>
      <c r="M100" s="1923"/>
      <c r="N100" s="1923"/>
      <c r="O100" s="1923"/>
      <c r="P100" s="1923"/>
      <c r="Q100" s="346"/>
      <c r="R100" s="372"/>
      <c r="S100" s="347"/>
    </row>
    <row r="101" spans="7:19" ht="14.65" customHeight="1">
      <c r="G101" s="26"/>
      <c r="H101" s="26"/>
      <c r="I101" s="1917" t="s">
        <v>3145</v>
      </c>
      <c r="J101" s="1917"/>
      <c r="K101" s="1917"/>
      <c r="L101" s="1917"/>
      <c r="M101" s="1917"/>
      <c r="N101" s="1917"/>
      <c r="O101" s="1918"/>
      <c r="P101" s="1921" t="s">
        <v>3157</v>
      </c>
      <c r="Q101" s="1906" t="s">
        <v>3275</v>
      </c>
      <c r="R101" s="1909" t="s">
        <v>3255</v>
      </c>
      <c r="S101" s="1906" t="s">
        <v>3160</v>
      </c>
    </row>
    <row r="102" spans="7:19">
      <c r="G102" s="26"/>
      <c r="H102" s="26"/>
      <c r="I102" s="1919"/>
      <c r="J102" s="1919"/>
      <c r="K102" s="1919"/>
      <c r="L102" s="1919"/>
      <c r="M102" s="1919"/>
      <c r="N102" s="1919"/>
      <c r="O102" s="1920"/>
      <c r="P102" s="1922"/>
      <c r="Q102" s="1907"/>
      <c r="R102" s="1910"/>
      <c r="S102" s="1907"/>
    </row>
    <row r="103" spans="7:19" ht="14.65" customHeight="1">
      <c r="G103" s="1915" t="s">
        <v>3146</v>
      </c>
      <c r="H103" s="1915"/>
      <c r="I103" s="1915"/>
      <c r="J103" s="1916"/>
      <c r="K103" s="1912" t="s">
        <v>3147</v>
      </c>
      <c r="L103" s="1913"/>
      <c r="M103" s="1913"/>
      <c r="N103" s="1913"/>
      <c r="O103" s="1914"/>
      <c r="P103" s="354">
        <v>3541709</v>
      </c>
      <c r="Q103" s="1907"/>
      <c r="R103" s="1910"/>
      <c r="S103" s="1907"/>
    </row>
    <row r="104" spans="7:19" ht="14.65" customHeight="1">
      <c r="G104" s="1915" t="s">
        <v>3148</v>
      </c>
      <c r="H104" s="1915"/>
      <c r="I104" s="1915"/>
      <c r="J104" s="1916"/>
      <c r="K104" s="1912" t="s">
        <v>3149</v>
      </c>
      <c r="L104" s="1913"/>
      <c r="M104" s="1913"/>
      <c r="N104" s="1913"/>
      <c r="O104" s="1914"/>
      <c r="P104" s="354">
        <v>369875</v>
      </c>
      <c r="Q104" s="1907"/>
      <c r="R104" s="1910"/>
      <c r="S104" s="1907"/>
    </row>
    <row r="105" spans="7:19" ht="14.65" customHeight="1">
      <c r="G105" s="1915" t="s">
        <v>3150</v>
      </c>
      <c r="H105" s="1915"/>
      <c r="I105" s="1915"/>
      <c r="J105" s="1916"/>
      <c r="K105" s="1912" t="s">
        <v>3151</v>
      </c>
      <c r="L105" s="1913"/>
      <c r="M105" s="1913"/>
      <c r="N105" s="1913"/>
      <c r="O105" s="1914"/>
      <c r="P105" s="354">
        <v>800000</v>
      </c>
      <c r="Q105" s="1907"/>
      <c r="R105" s="1910"/>
      <c r="S105" s="1907"/>
    </row>
    <row r="106" spans="7:19" ht="14.65" customHeight="1">
      <c r="G106" s="1915" t="s">
        <v>3152</v>
      </c>
      <c r="H106" s="1915"/>
      <c r="I106" s="1915"/>
      <c r="J106" s="1916"/>
      <c r="K106" s="1912" t="s">
        <v>3153</v>
      </c>
      <c r="L106" s="1913"/>
      <c r="M106" s="1913"/>
      <c r="N106" s="1913"/>
      <c r="O106" s="1914"/>
      <c r="P106" s="354">
        <v>0</v>
      </c>
      <c r="Q106" s="1907"/>
      <c r="R106" s="1910"/>
      <c r="S106" s="1907"/>
    </row>
    <row r="107" spans="7:19" ht="15.95" customHeight="1">
      <c r="G107" s="13"/>
      <c r="H107" s="1915" t="s">
        <v>3154</v>
      </c>
      <c r="I107" s="1915"/>
      <c r="J107" s="1916"/>
      <c r="K107" s="1912" t="s">
        <v>3155</v>
      </c>
      <c r="L107" s="1913"/>
      <c r="M107" s="1913"/>
      <c r="N107" s="1913"/>
      <c r="O107" s="1914"/>
      <c r="P107" s="354">
        <v>0</v>
      </c>
      <c r="Q107" s="1908"/>
      <c r="R107" s="1911"/>
      <c r="S107" s="1908"/>
    </row>
    <row r="108" spans="7:19" ht="17.25">
      <c r="G108" s="13"/>
      <c r="H108" s="13"/>
      <c r="I108" s="12"/>
      <c r="J108" s="264"/>
      <c r="K108" s="264"/>
      <c r="L108" s="264"/>
      <c r="M108" s="264"/>
      <c r="N108" s="264"/>
      <c r="O108" s="264"/>
      <c r="P108" s="348">
        <f>SUM(P103:P107)</f>
        <v>4711584</v>
      </c>
      <c r="Q108" s="348"/>
      <c r="R108" s="373">
        <v>0</v>
      </c>
      <c r="S108" s="349">
        <f>P108+Q108+R108</f>
        <v>4711584</v>
      </c>
    </row>
  </sheetData>
  <mergeCells count="39">
    <mergeCell ref="A4:C4"/>
    <mergeCell ref="K4:M4"/>
    <mergeCell ref="A1:A3"/>
    <mergeCell ref="B1:W1"/>
    <mergeCell ref="B2:W2"/>
    <mergeCell ref="B3:W3"/>
    <mergeCell ref="A10:A11"/>
    <mergeCell ref="B10:B11"/>
    <mergeCell ref="C10:C11"/>
    <mergeCell ref="D10:F10"/>
    <mergeCell ref="G10:I10"/>
    <mergeCell ref="P10:S10"/>
    <mergeCell ref="T10:W10"/>
    <mergeCell ref="T12:T96"/>
    <mergeCell ref="W12:W96"/>
    <mergeCell ref="I97:O97"/>
    <mergeCell ref="M10:O10"/>
    <mergeCell ref="J10:L10"/>
    <mergeCell ref="U11:V11"/>
    <mergeCell ref="U12:U96"/>
    <mergeCell ref="V12:V96"/>
    <mergeCell ref="I98:O98"/>
    <mergeCell ref="I99:O99"/>
    <mergeCell ref="I100:P100"/>
    <mergeCell ref="I101:O102"/>
    <mergeCell ref="P101:P102"/>
    <mergeCell ref="Q101:Q107"/>
    <mergeCell ref="R101:R107"/>
    <mergeCell ref="S101:S107"/>
    <mergeCell ref="G103:J103"/>
    <mergeCell ref="K103:O103"/>
    <mergeCell ref="G104:J104"/>
    <mergeCell ref="K104:O104"/>
    <mergeCell ref="G105:J105"/>
    <mergeCell ref="K105:O105"/>
    <mergeCell ref="G106:J106"/>
    <mergeCell ref="K106:O106"/>
    <mergeCell ref="H107:J107"/>
    <mergeCell ref="K107:O10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P34"/>
  <sheetViews>
    <sheetView zoomScale="60" zoomScaleNormal="60" workbookViewId="0">
      <selection activeCell="A3" sqref="A3:P34"/>
    </sheetView>
  </sheetViews>
  <sheetFormatPr baseColWidth="10" defaultColWidth="11.140625" defaultRowHeight="15"/>
  <cols>
    <col min="3" max="4" width="19" customWidth="1"/>
    <col min="7" max="7" width="8.85546875" customWidth="1"/>
    <col min="8" max="8" width="11.140625" hidden="1" customWidth="1"/>
    <col min="9" max="9" width="10.7109375" customWidth="1"/>
    <col min="10" max="10" width="1.42578125" hidden="1" customWidth="1"/>
    <col min="11" max="12" width="11.42578125" hidden="1" customWidth="1"/>
    <col min="13" max="13" width="4.42578125" hidden="1" customWidth="1"/>
    <col min="14" max="14" width="7" customWidth="1"/>
    <col min="15" max="15" width="9" customWidth="1"/>
    <col min="16" max="16" width="9.5703125" customWidth="1"/>
    <col min="17" max="17" width="10.42578125" customWidth="1"/>
    <col min="18" max="18" width="12.28515625" customWidth="1"/>
    <col min="19" max="19" width="15" customWidth="1"/>
  </cols>
  <sheetData>
    <row r="2" spans="1:16" ht="15.75" thickBot="1"/>
    <row r="3" spans="1:16" ht="32.25" customHeight="1" thickBot="1">
      <c r="A3" s="1973" t="s">
        <v>275</v>
      </c>
      <c r="B3" s="1974"/>
      <c r="C3" s="1974"/>
      <c r="D3" s="1974"/>
      <c r="E3" s="1974"/>
      <c r="F3" s="1974"/>
      <c r="G3" s="1974"/>
      <c r="H3" s="1974"/>
      <c r="I3" s="1974"/>
      <c r="J3" s="1974"/>
      <c r="K3" s="1974"/>
      <c r="L3" s="1974"/>
      <c r="M3" s="1974"/>
      <c r="N3" s="1974"/>
      <c r="O3" s="1974"/>
      <c r="P3" s="1975"/>
    </row>
    <row r="4" spans="1:16" ht="32.25" customHeight="1">
      <c r="A4" s="1882" t="s">
        <v>3544</v>
      </c>
      <c r="B4" s="1883"/>
      <c r="C4" s="1883"/>
      <c r="D4" s="1883"/>
      <c r="E4" s="1883"/>
      <c r="F4" s="1883"/>
      <c r="G4" s="1883"/>
      <c r="H4" s="1883"/>
      <c r="I4" s="1883"/>
      <c r="J4" s="1883"/>
      <c r="K4" s="1883"/>
      <c r="L4" s="1883"/>
      <c r="M4" s="1883"/>
      <c r="N4" s="1883"/>
      <c r="O4" s="1883"/>
      <c r="P4" s="1883"/>
    </row>
    <row r="5" spans="1:16" ht="32.25" customHeight="1">
      <c r="A5" s="1885"/>
      <c r="B5" s="1846"/>
      <c r="C5" s="1846"/>
      <c r="D5" s="1846"/>
      <c r="E5" s="1846"/>
      <c r="F5" s="1846"/>
      <c r="G5" s="1846"/>
      <c r="H5" s="1846"/>
      <c r="I5" s="1846"/>
      <c r="J5" s="1846"/>
      <c r="K5" s="1846"/>
      <c r="L5" s="1846"/>
      <c r="M5" s="1846"/>
      <c r="N5" s="1846"/>
      <c r="O5" s="1846"/>
      <c r="P5" s="1846"/>
    </row>
    <row r="6" spans="1:16" ht="32.25" customHeight="1">
      <c r="A6" s="1976" t="s">
        <v>3545</v>
      </c>
      <c r="B6" s="1977"/>
      <c r="C6" s="1977"/>
      <c r="D6" s="1977"/>
      <c r="E6" s="1977"/>
      <c r="F6" s="1977"/>
      <c r="G6" s="1977"/>
      <c r="H6" s="1977"/>
      <c r="I6" s="1977"/>
      <c r="J6" s="1977"/>
      <c r="K6" s="1977"/>
      <c r="L6" s="1977"/>
      <c r="M6" s="1977"/>
      <c r="N6" s="1977"/>
      <c r="O6" s="1977"/>
      <c r="P6" s="1977"/>
    </row>
    <row r="7" spans="1:16" ht="15" customHeight="1">
      <c r="A7" s="1976"/>
      <c r="B7" s="1977"/>
      <c r="C7" s="1977"/>
      <c r="D7" s="1977"/>
      <c r="E7" s="1977"/>
      <c r="F7" s="1977"/>
      <c r="G7" s="1977"/>
      <c r="H7" s="1977"/>
      <c r="I7" s="1977"/>
      <c r="J7" s="1977"/>
      <c r="K7" s="1977"/>
      <c r="L7" s="1977"/>
      <c r="M7" s="1977"/>
      <c r="N7" s="1977"/>
      <c r="O7" s="1977"/>
      <c r="P7" s="1977"/>
    </row>
    <row r="8" spans="1:16" ht="15" customHeight="1">
      <c r="A8" s="1976"/>
      <c r="B8" s="1977"/>
      <c r="C8" s="1977"/>
      <c r="D8" s="1977"/>
      <c r="E8" s="1977"/>
      <c r="F8" s="1977"/>
      <c r="G8" s="1977"/>
      <c r="H8" s="1977"/>
      <c r="I8" s="1977"/>
      <c r="J8" s="1977"/>
      <c r="K8" s="1977"/>
      <c r="L8" s="1977"/>
      <c r="M8" s="1977"/>
      <c r="N8" s="1977"/>
      <c r="O8" s="1977"/>
      <c r="P8" s="1977"/>
    </row>
    <row r="9" spans="1:16" ht="15" customHeight="1">
      <c r="A9" s="1976"/>
      <c r="B9" s="1977"/>
      <c r="C9" s="1977"/>
      <c r="D9" s="1977"/>
      <c r="E9" s="1977"/>
      <c r="F9" s="1977"/>
      <c r="G9" s="1977"/>
      <c r="H9" s="1977"/>
      <c r="I9" s="1977"/>
      <c r="J9" s="1977"/>
      <c r="K9" s="1977"/>
      <c r="L9" s="1977"/>
      <c r="M9" s="1977"/>
      <c r="N9" s="1977"/>
      <c r="O9" s="1977"/>
      <c r="P9" s="1977"/>
    </row>
    <row r="10" spans="1:16" ht="15" customHeight="1">
      <c r="A10" s="1976"/>
      <c r="B10" s="1977"/>
      <c r="C10" s="1977"/>
      <c r="D10" s="1977"/>
      <c r="E10" s="1977"/>
      <c r="F10" s="1977"/>
      <c r="G10" s="1977"/>
      <c r="H10" s="1977"/>
      <c r="I10" s="1977"/>
      <c r="J10" s="1977"/>
      <c r="K10" s="1977"/>
      <c r="L10" s="1977"/>
      <c r="M10" s="1977"/>
      <c r="N10" s="1977"/>
      <c r="O10" s="1977"/>
      <c r="P10" s="1977"/>
    </row>
    <row r="11" spans="1:16" ht="15" customHeight="1">
      <c r="A11" s="1976"/>
      <c r="B11" s="1977"/>
      <c r="C11" s="1977"/>
      <c r="D11" s="1977"/>
      <c r="E11" s="1977"/>
      <c r="F11" s="1977"/>
      <c r="G11" s="1977"/>
      <c r="H11" s="1977"/>
      <c r="I11" s="1977"/>
      <c r="J11" s="1977"/>
      <c r="K11" s="1977"/>
      <c r="L11" s="1977"/>
      <c r="M11" s="1977"/>
      <c r="N11" s="1977"/>
      <c r="O11" s="1977"/>
      <c r="P11" s="1977"/>
    </row>
    <row r="12" spans="1:16" ht="15" customHeight="1">
      <c r="A12" s="1976"/>
      <c r="B12" s="1977"/>
      <c r="C12" s="1977"/>
      <c r="D12" s="1977"/>
      <c r="E12" s="1977"/>
      <c r="F12" s="1977"/>
      <c r="G12" s="1977"/>
      <c r="H12" s="1977"/>
      <c r="I12" s="1977"/>
      <c r="J12" s="1977"/>
      <c r="K12" s="1977"/>
      <c r="L12" s="1977"/>
      <c r="M12" s="1977"/>
      <c r="N12" s="1977"/>
      <c r="O12" s="1977"/>
      <c r="P12" s="1977"/>
    </row>
    <row r="13" spans="1:16" ht="15" customHeight="1">
      <c r="A13" s="1976"/>
      <c r="B13" s="1977"/>
      <c r="C13" s="1977"/>
      <c r="D13" s="1977"/>
      <c r="E13" s="1977"/>
      <c r="F13" s="1977"/>
      <c r="G13" s="1977"/>
      <c r="H13" s="1977"/>
      <c r="I13" s="1977"/>
      <c r="J13" s="1977"/>
      <c r="K13" s="1977"/>
      <c r="L13" s="1977"/>
      <c r="M13" s="1977"/>
      <c r="N13" s="1977"/>
      <c r="O13" s="1977"/>
      <c r="P13" s="1977"/>
    </row>
    <row r="14" spans="1:16">
      <c r="A14" s="1976"/>
      <c r="B14" s="1977"/>
      <c r="C14" s="1977"/>
      <c r="D14" s="1977"/>
      <c r="E14" s="1977"/>
      <c r="F14" s="1977"/>
      <c r="G14" s="1977"/>
      <c r="H14" s="1977"/>
      <c r="I14" s="1977"/>
      <c r="J14" s="1977"/>
      <c r="K14" s="1977"/>
      <c r="L14" s="1977"/>
      <c r="M14" s="1977"/>
      <c r="N14" s="1977"/>
      <c r="O14" s="1977"/>
      <c r="P14" s="1977"/>
    </row>
    <row r="15" spans="1:16" ht="15" customHeight="1">
      <c r="A15" s="1976"/>
      <c r="B15" s="1977"/>
      <c r="C15" s="1977"/>
      <c r="D15" s="1977"/>
      <c r="E15" s="1977"/>
      <c r="F15" s="1977"/>
      <c r="G15" s="1977"/>
      <c r="H15" s="1977"/>
      <c r="I15" s="1977"/>
      <c r="J15" s="1977"/>
      <c r="K15" s="1977"/>
      <c r="L15" s="1977"/>
      <c r="M15" s="1977"/>
      <c r="N15" s="1977"/>
      <c r="O15" s="1977"/>
      <c r="P15" s="1977"/>
    </row>
    <row r="16" spans="1:16" ht="32.25" hidden="1" customHeight="1">
      <c r="A16" s="1976"/>
      <c r="B16" s="1977"/>
      <c r="C16" s="1977"/>
      <c r="D16" s="1977"/>
      <c r="E16" s="1977"/>
      <c r="F16" s="1977"/>
      <c r="G16" s="1977"/>
      <c r="H16" s="1977"/>
      <c r="I16" s="1977"/>
      <c r="J16" s="1977"/>
      <c r="K16" s="1977"/>
      <c r="L16" s="1977"/>
      <c r="M16" s="1977"/>
      <c r="N16" s="1977"/>
      <c r="O16" s="1977"/>
      <c r="P16" s="1977"/>
    </row>
    <row r="17" spans="1:16" ht="15" customHeight="1">
      <c r="A17" s="1976"/>
      <c r="B17" s="1977"/>
      <c r="C17" s="1977"/>
      <c r="D17" s="1977"/>
      <c r="E17" s="1977"/>
      <c r="F17" s="1977"/>
      <c r="G17" s="1977"/>
      <c r="H17" s="1977"/>
      <c r="I17" s="1977"/>
      <c r="J17" s="1977"/>
      <c r="K17" s="1977"/>
      <c r="L17" s="1977"/>
      <c r="M17" s="1977"/>
      <c r="N17" s="1977"/>
      <c r="O17" s="1977"/>
      <c r="P17" s="1977"/>
    </row>
    <row r="18" spans="1:16" ht="15" customHeight="1">
      <c r="A18" s="1976"/>
      <c r="B18" s="1977"/>
      <c r="C18" s="1977"/>
      <c r="D18" s="1977"/>
      <c r="E18" s="1977"/>
      <c r="F18" s="1977"/>
      <c r="G18" s="1977"/>
      <c r="H18" s="1977"/>
      <c r="I18" s="1977"/>
      <c r="J18" s="1977"/>
      <c r="K18" s="1977"/>
      <c r="L18" s="1977"/>
      <c r="M18" s="1977"/>
      <c r="N18" s="1977"/>
      <c r="O18" s="1977"/>
      <c r="P18" s="1977"/>
    </row>
    <row r="19" spans="1:16">
      <c r="A19" s="1976"/>
      <c r="B19" s="1977"/>
      <c r="C19" s="1977"/>
      <c r="D19" s="1977"/>
      <c r="E19" s="1977"/>
      <c r="F19" s="1977"/>
      <c r="G19" s="1977"/>
      <c r="H19" s="1977"/>
      <c r="I19" s="1977"/>
      <c r="J19" s="1977"/>
      <c r="K19" s="1977"/>
      <c r="L19" s="1977"/>
      <c r="M19" s="1977"/>
      <c r="N19" s="1977"/>
      <c r="O19" s="1977"/>
      <c r="P19" s="1977"/>
    </row>
    <row r="20" spans="1:16">
      <c r="A20" s="1976"/>
      <c r="B20" s="1977"/>
      <c r="C20" s="1977"/>
      <c r="D20" s="1977"/>
      <c r="E20" s="1977"/>
      <c r="F20" s="1977"/>
      <c r="G20" s="1977"/>
      <c r="H20" s="1977"/>
      <c r="I20" s="1977"/>
      <c r="J20" s="1977"/>
      <c r="K20" s="1977"/>
      <c r="L20" s="1977"/>
      <c r="M20" s="1977"/>
      <c r="N20" s="1977"/>
      <c r="O20" s="1977"/>
      <c r="P20" s="1977"/>
    </row>
    <row r="21" spans="1:16">
      <c r="A21" s="1976"/>
      <c r="B21" s="1977"/>
      <c r="C21" s="1977"/>
      <c r="D21" s="1977"/>
      <c r="E21" s="1977"/>
      <c r="F21" s="1977"/>
      <c r="G21" s="1977"/>
      <c r="H21" s="1977"/>
      <c r="I21" s="1977"/>
      <c r="J21" s="1977"/>
      <c r="K21" s="1977"/>
      <c r="L21" s="1977"/>
      <c r="M21" s="1977"/>
      <c r="N21" s="1977"/>
      <c r="O21" s="1977"/>
      <c r="P21" s="1977"/>
    </row>
    <row r="22" spans="1:16">
      <c r="A22" s="1976"/>
      <c r="B22" s="1977"/>
      <c r="C22" s="1977"/>
      <c r="D22" s="1977"/>
      <c r="E22" s="1977"/>
      <c r="F22" s="1977"/>
      <c r="G22" s="1977"/>
      <c r="H22" s="1977"/>
      <c r="I22" s="1977"/>
      <c r="J22" s="1977"/>
      <c r="K22" s="1977"/>
      <c r="L22" s="1977"/>
      <c r="M22" s="1977"/>
      <c r="N22" s="1977"/>
      <c r="O22" s="1977"/>
      <c r="P22" s="1977"/>
    </row>
    <row r="23" spans="1:16">
      <c r="A23" s="1976"/>
      <c r="B23" s="1977"/>
      <c r="C23" s="1977"/>
      <c r="D23" s="1977"/>
      <c r="E23" s="1977"/>
      <c r="F23" s="1977"/>
      <c r="G23" s="1977"/>
      <c r="H23" s="1977"/>
      <c r="I23" s="1977"/>
      <c r="J23" s="1977"/>
      <c r="K23" s="1977"/>
      <c r="L23" s="1977"/>
      <c r="M23" s="1977"/>
      <c r="N23" s="1977"/>
      <c r="O23" s="1977"/>
      <c r="P23" s="1977"/>
    </row>
    <row r="24" spans="1:16">
      <c r="A24" s="1976"/>
      <c r="B24" s="1977"/>
      <c r="C24" s="1977"/>
      <c r="D24" s="1977"/>
      <c r="E24" s="1977"/>
      <c r="F24" s="1977"/>
      <c r="G24" s="1977"/>
      <c r="H24" s="1977"/>
      <c r="I24" s="1977"/>
      <c r="J24" s="1977"/>
      <c r="K24" s="1977"/>
      <c r="L24" s="1977"/>
      <c r="M24" s="1977"/>
      <c r="N24" s="1977"/>
      <c r="O24" s="1977"/>
      <c r="P24" s="1977"/>
    </row>
    <row r="25" spans="1:16">
      <c r="A25" s="1976"/>
      <c r="B25" s="1977"/>
      <c r="C25" s="1977"/>
      <c r="D25" s="1977"/>
      <c r="E25" s="1977"/>
      <c r="F25" s="1977"/>
      <c r="G25" s="1977"/>
      <c r="H25" s="1977"/>
      <c r="I25" s="1977"/>
      <c r="J25" s="1977"/>
      <c r="K25" s="1977"/>
      <c r="L25" s="1977"/>
      <c r="M25" s="1977"/>
      <c r="N25" s="1977"/>
      <c r="O25" s="1977"/>
      <c r="P25" s="1977"/>
    </row>
    <row r="26" spans="1:16">
      <c r="A26" s="1976"/>
      <c r="B26" s="1977"/>
      <c r="C26" s="1977"/>
      <c r="D26" s="1977"/>
      <c r="E26" s="1977"/>
      <c r="F26" s="1977"/>
      <c r="G26" s="1977"/>
      <c r="H26" s="1977"/>
      <c r="I26" s="1977"/>
      <c r="J26" s="1977"/>
      <c r="K26" s="1977"/>
      <c r="L26" s="1977"/>
      <c r="M26" s="1977"/>
      <c r="N26" s="1977"/>
      <c r="O26" s="1977"/>
      <c r="P26" s="1977"/>
    </row>
    <row r="27" spans="1:16">
      <c r="A27" s="1976"/>
      <c r="B27" s="1977"/>
      <c r="C27" s="1977"/>
      <c r="D27" s="1977"/>
      <c r="E27" s="1977"/>
      <c r="F27" s="1977"/>
      <c r="G27" s="1977"/>
      <c r="H27" s="1977"/>
      <c r="I27" s="1977"/>
      <c r="J27" s="1977"/>
      <c r="K27" s="1977"/>
      <c r="L27" s="1977"/>
      <c r="M27" s="1977"/>
      <c r="N27" s="1977"/>
      <c r="O27" s="1977"/>
      <c r="P27" s="1977"/>
    </row>
    <row r="28" spans="1:16">
      <c r="A28" s="1845"/>
      <c r="B28" s="1845"/>
      <c r="C28" s="1845"/>
      <c r="D28" s="1845"/>
      <c r="E28" s="1845"/>
      <c r="F28" s="1845"/>
      <c r="G28" s="1845"/>
      <c r="H28" s="1845"/>
      <c r="I28" s="1845"/>
      <c r="J28" s="1845"/>
      <c r="K28" s="1845"/>
      <c r="L28" s="1845"/>
      <c r="M28" s="1845"/>
      <c r="N28" s="1845"/>
      <c r="O28" s="1845"/>
      <c r="P28" s="1845"/>
    </row>
    <row r="29" spans="1:16">
      <c r="A29" s="1844"/>
      <c r="B29" s="1844"/>
      <c r="C29" s="1844"/>
      <c r="D29" s="1844"/>
      <c r="E29" s="1844"/>
      <c r="F29" s="1844"/>
      <c r="G29" s="1844"/>
      <c r="H29" s="1844"/>
      <c r="I29" s="1844"/>
      <c r="J29" s="1844"/>
      <c r="K29" s="1844"/>
      <c r="L29" s="1844"/>
      <c r="M29" s="1844"/>
      <c r="N29" s="1844"/>
      <c r="O29" s="1844"/>
      <c r="P29" s="1844"/>
    </row>
    <row r="30" spans="1:16">
      <c r="A30" s="1844"/>
      <c r="B30" s="1844"/>
      <c r="C30" s="1844"/>
      <c r="D30" s="1844"/>
      <c r="E30" s="1844"/>
      <c r="F30" s="1844"/>
      <c r="G30" s="1844"/>
      <c r="H30" s="1844"/>
      <c r="I30" s="1844"/>
      <c r="J30" s="1844"/>
      <c r="K30" s="1844"/>
      <c r="L30" s="1844"/>
      <c r="M30" s="1844"/>
      <c r="N30" s="1844"/>
      <c r="O30" s="1844"/>
      <c r="P30" s="1844"/>
    </row>
    <row r="31" spans="1:16">
      <c r="A31" s="1844"/>
      <c r="B31" s="1844"/>
      <c r="C31" s="1844"/>
      <c r="D31" s="1844"/>
      <c r="E31" s="1844"/>
      <c r="F31" s="1844"/>
      <c r="G31" s="1844"/>
      <c r="H31" s="1844"/>
      <c r="I31" s="1844"/>
      <c r="J31" s="1844"/>
      <c r="K31" s="1844"/>
      <c r="L31" s="1844"/>
      <c r="M31" s="1844"/>
      <c r="N31" s="1844"/>
      <c r="O31" s="1844"/>
      <c r="P31" s="1844"/>
    </row>
    <row r="32" spans="1:16">
      <c r="A32" s="1844"/>
      <c r="B32" s="1844"/>
      <c r="C32" s="1844"/>
      <c r="D32" s="1844"/>
      <c r="E32" s="1844"/>
      <c r="F32" s="1844"/>
      <c r="G32" s="1844"/>
      <c r="H32" s="1844"/>
      <c r="I32" s="1844"/>
      <c r="J32" s="1844"/>
      <c r="K32" s="1844"/>
      <c r="L32" s="1844"/>
      <c r="M32" s="1844"/>
      <c r="N32" s="1844"/>
      <c r="O32" s="1844"/>
      <c r="P32" s="1844"/>
    </row>
    <row r="33" spans="1:16">
      <c r="A33" s="1844"/>
      <c r="B33" s="1844"/>
      <c r="C33" s="1844"/>
      <c r="D33" s="1844"/>
      <c r="E33" s="1844"/>
      <c r="F33" s="1844"/>
      <c r="G33" s="1844"/>
      <c r="H33" s="1844"/>
      <c r="I33" s="1844"/>
      <c r="J33" s="1844"/>
      <c r="K33" s="1844"/>
      <c r="L33" s="1844"/>
      <c r="M33" s="1844"/>
      <c r="N33" s="1844"/>
      <c r="O33" s="1844"/>
      <c r="P33" s="1844"/>
    </row>
    <row r="34" spans="1:16">
      <c r="A34" s="1844"/>
      <c r="B34" s="1844"/>
      <c r="C34" s="1844"/>
      <c r="D34" s="1844"/>
      <c r="E34" s="1844"/>
      <c r="F34" s="1844"/>
      <c r="G34" s="1844"/>
      <c r="H34" s="1844"/>
      <c r="I34" s="1844"/>
      <c r="J34" s="1844"/>
      <c r="K34" s="1844"/>
      <c r="L34" s="1844"/>
      <c r="M34" s="1844"/>
      <c r="N34" s="1844"/>
      <c r="O34" s="1844"/>
      <c r="P34" s="1844"/>
    </row>
  </sheetData>
  <mergeCells count="5">
    <mergeCell ref="A3:P3"/>
    <mergeCell ref="A4:P5"/>
    <mergeCell ref="A6:P27"/>
    <mergeCell ref="A28:P28"/>
    <mergeCell ref="A29:P3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activeCell="X23" sqref="X23"/>
    </sheetView>
  </sheetViews>
  <sheetFormatPr baseColWidth="10" defaultColWidth="11.42578125" defaultRowHeight="15"/>
  <cols>
    <col min="1" max="1" width="60" customWidth="1"/>
    <col min="2" max="2" width="38.85546875" customWidth="1"/>
    <col min="3" max="3" width="17.85546875" customWidth="1"/>
    <col min="4" max="5" width="3.28515625" bestFit="1" customWidth="1"/>
    <col min="6" max="6" width="3.42578125" bestFit="1" customWidth="1"/>
    <col min="7" max="7" width="3.28515625" bestFit="1" customWidth="1"/>
    <col min="8" max="8" width="3.85546875" bestFit="1" customWidth="1"/>
    <col min="9" max="9" width="3.140625" bestFit="1" customWidth="1"/>
    <col min="10" max="10" width="3" bestFit="1" customWidth="1"/>
    <col min="11" max="11" width="3.7109375" bestFit="1" customWidth="1"/>
    <col min="12" max="12" width="3.42578125" bestFit="1" customWidth="1"/>
    <col min="13" max="13" width="3.28515625" bestFit="1" customWidth="1"/>
    <col min="14" max="14" width="3.5703125" bestFit="1" customWidth="1"/>
    <col min="15" max="15" width="3" bestFit="1" customWidth="1"/>
    <col min="16" max="16" width="15.7109375" bestFit="1" customWidth="1"/>
    <col min="17" max="17" width="13.7109375" bestFit="1" customWidth="1"/>
    <col min="18" max="18" width="10" bestFit="1" customWidth="1"/>
    <col min="19" max="19" width="21.5703125" customWidth="1"/>
    <col min="20" max="20" width="20.28515625" customWidth="1"/>
    <col min="21" max="21" width="8.85546875" customWidth="1"/>
    <col min="22" max="22" width="11.5703125" customWidth="1"/>
    <col min="23" max="23" width="21.140625" customWidth="1"/>
  </cols>
  <sheetData>
    <row r="1" spans="1:23" ht="27" thickBot="1">
      <c r="A1" s="1936" t="e" vm="1">
        <v>#VALUE!</v>
      </c>
      <c r="B1" s="1925" t="s">
        <v>1585</v>
      </c>
      <c r="C1" s="1926"/>
      <c r="D1" s="1926"/>
      <c r="E1" s="1926"/>
      <c r="F1" s="1926"/>
      <c r="G1" s="1926"/>
      <c r="H1" s="1926"/>
      <c r="I1" s="1926"/>
      <c r="J1" s="1926"/>
      <c r="K1" s="1926"/>
      <c r="L1" s="1926"/>
      <c r="M1" s="1926"/>
      <c r="N1" s="1926"/>
      <c r="O1" s="1926"/>
      <c r="P1" s="1926"/>
      <c r="Q1" s="1926"/>
      <c r="R1" s="1926"/>
      <c r="S1" s="1926"/>
      <c r="T1" s="1926"/>
      <c r="U1" s="1927"/>
      <c r="V1" s="1927"/>
      <c r="W1" s="1928"/>
    </row>
    <row r="2" spans="1:23" ht="27" thickBot="1">
      <c r="A2" s="1937"/>
      <c r="B2" s="1925" t="s">
        <v>3337</v>
      </c>
      <c r="C2" s="1926"/>
      <c r="D2" s="1926"/>
      <c r="E2" s="1926"/>
      <c r="F2" s="1926"/>
      <c r="G2" s="1926"/>
      <c r="H2" s="1926"/>
      <c r="I2" s="1926"/>
      <c r="J2" s="1926"/>
      <c r="K2" s="1926"/>
      <c r="L2" s="1926"/>
      <c r="M2" s="1926"/>
      <c r="N2" s="1926"/>
      <c r="O2" s="1926"/>
      <c r="P2" s="1926"/>
      <c r="Q2" s="1926"/>
      <c r="R2" s="1926"/>
      <c r="S2" s="1926"/>
      <c r="T2" s="1926"/>
      <c r="U2" s="1927"/>
      <c r="V2" s="1927"/>
      <c r="W2" s="1928"/>
    </row>
    <row r="3" spans="1:23" ht="27" thickBot="1">
      <c r="A3" s="1938"/>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856" customFormat="1" ht="21" customHeight="1">
      <c r="A4" s="705" t="s">
        <v>3338</v>
      </c>
      <c r="B4" s="705"/>
      <c r="C4" s="705"/>
      <c r="D4" s="706"/>
      <c r="E4" s="706"/>
      <c r="F4" s="706"/>
      <c r="G4" s="706"/>
      <c r="H4" s="853"/>
      <c r="I4" s="853"/>
      <c r="J4" s="853"/>
      <c r="K4" s="853"/>
      <c r="L4" s="853"/>
      <c r="M4" s="853"/>
      <c r="N4" s="853"/>
      <c r="O4" s="853"/>
      <c r="P4" s="853"/>
      <c r="Q4" s="853"/>
      <c r="R4" s="853"/>
      <c r="S4" s="853"/>
    </row>
    <row r="5" spans="1:23" s="856" customFormat="1" ht="13.5">
      <c r="A5" s="705" t="s">
        <v>118</v>
      </c>
      <c r="B5" s="706"/>
      <c r="C5" s="854"/>
      <c r="D5" s="706"/>
      <c r="E5" s="706"/>
      <c r="F5" s="706"/>
      <c r="G5" s="706"/>
      <c r="H5" s="706"/>
      <c r="I5" s="706"/>
      <c r="J5" s="706"/>
      <c r="K5" s="706"/>
      <c r="L5" s="706"/>
      <c r="M5" s="706"/>
      <c r="N5" s="706"/>
      <c r="O5" s="706"/>
      <c r="P5" s="706"/>
      <c r="Q5" s="706"/>
      <c r="R5" s="706"/>
      <c r="S5" s="853"/>
    </row>
    <row r="6" spans="1:23" s="856" customFormat="1" ht="13.5">
      <c r="A6" s="705" t="s">
        <v>3339</v>
      </c>
      <c r="B6" s="705"/>
      <c r="C6" s="854"/>
      <c r="D6" s="706"/>
      <c r="E6" s="706"/>
      <c r="F6" s="706"/>
      <c r="G6" s="706"/>
      <c r="H6" s="705"/>
      <c r="I6" s="705"/>
      <c r="J6" s="705"/>
      <c r="K6" s="705"/>
      <c r="L6" s="705"/>
      <c r="M6" s="705"/>
      <c r="N6" s="705"/>
      <c r="O6" s="705"/>
      <c r="P6" s="705"/>
      <c r="Q6" s="705"/>
      <c r="R6" s="705"/>
      <c r="S6" s="853"/>
    </row>
    <row r="7" spans="1:23" s="856" customFormat="1" ht="24" customHeight="1">
      <c r="A7" s="1948" t="s">
        <v>3340</v>
      </c>
      <c r="B7" s="1948"/>
      <c r="C7" s="705"/>
      <c r="D7" s="706"/>
      <c r="E7" s="706"/>
      <c r="F7" s="706"/>
      <c r="G7" s="706"/>
      <c r="H7" s="705"/>
      <c r="I7" s="705"/>
      <c r="J7" s="705"/>
      <c r="K7" s="705"/>
      <c r="L7" s="705"/>
      <c r="M7" s="705"/>
      <c r="N7" s="705"/>
      <c r="O7" s="705"/>
      <c r="P7" s="705"/>
      <c r="Q7" s="705"/>
      <c r="R7" s="705"/>
      <c r="S7" s="853"/>
    </row>
    <row r="8" spans="1:23" s="856" customFormat="1" ht="13.5">
      <c r="A8" s="1979" t="s">
        <v>277</v>
      </c>
      <c r="B8" s="1979"/>
      <c r="C8" s="1979"/>
      <c r="D8" s="1979"/>
      <c r="E8" s="1979"/>
      <c r="F8" s="1979"/>
      <c r="G8" s="1979"/>
      <c r="H8" s="1979"/>
      <c r="I8" s="1979"/>
      <c r="J8" s="1979"/>
      <c r="K8" s="1979"/>
      <c r="L8" s="1979"/>
      <c r="M8" s="1979"/>
      <c r="N8" s="1979"/>
      <c r="O8" s="1979"/>
      <c r="P8" s="1979"/>
      <c r="Q8" s="705"/>
      <c r="R8" s="705"/>
      <c r="S8" s="853"/>
    </row>
    <row r="9" spans="1:23" s="856" customFormat="1" ht="25.7" customHeight="1">
      <c r="A9" s="710" t="s">
        <v>3341</v>
      </c>
      <c r="B9" s="705"/>
      <c r="C9" s="705"/>
      <c r="D9" s="705"/>
      <c r="E9" s="705"/>
      <c r="F9" s="705"/>
      <c r="G9" s="705"/>
      <c r="H9" s="705"/>
      <c r="I9" s="705"/>
      <c r="J9" s="705"/>
      <c r="K9" s="705"/>
      <c r="L9" s="705"/>
      <c r="M9" s="705"/>
      <c r="N9" s="705"/>
      <c r="O9" s="705"/>
      <c r="P9" s="705"/>
      <c r="Q9" s="705"/>
      <c r="R9" s="705"/>
      <c r="S9" s="853"/>
    </row>
    <row r="10" spans="1:23" ht="15" customHeight="1">
      <c r="A10" s="1978" t="s">
        <v>2210</v>
      </c>
      <c r="B10" s="1978" t="s">
        <v>3178</v>
      </c>
      <c r="C10" s="1978" t="s">
        <v>121</v>
      </c>
      <c r="D10" s="1929" t="s">
        <v>0</v>
      </c>
      <c r="E10" s="1929"/>
      <c r="F10" s="1929"/>
      <c r="G10" s="1929" t="s">
        <v>1</v>
      </c>
      <c r="H10" s="1929"/>
      <c r="I10" s="1929"/>
      <c r="J10" s="1929" t="s">
        <v>2</v>
      </c>
      <c r="K10" s="1929"/>
      <c r="L10" s="1929"/>
      <c r="M10" s="1929" t="s">
        <v>3</v>
      </c>
      <c r="N10" s="1929"/>
      <c r="O10" s="1929"/>
      <c r="P10" s="1978" t="s">
        <v>21</v>
      </c>
      <c r="Q10" s="1978"/>
      <c r="R10" s="1978"/>
      <c r="S10" s="1978"/>
      <c r="T10" s="1978" t="s">
        <v>3177</v>
      </c>
      <c r="U10" s="1978"/>
      <c r="V10" s="1978"/>
      <c r="W10" s="1978"/>
    </row>
    <row r="11" spans="1:23" ht="18" customHeight="1" thickBot="1">
      <c r="A11" s="1978"/>
      <c r="B11" s="1978"/>
      <c r="C11" s="1978"/>
      <c r="D11" s="543" t="s">
        <v>4</v>
      </c>
      <c r="E11" s="543" t="s">
        <v>5</v>
      </c>
      <c r="F11" s="543" t="s">
        <v>6</v>
      </c>
      <c r="G11" s="543" t="s">
        <v>7</v>
      </c>
      <c r="H11" s="543" t="s">
        <v>8</v>
      </c>
      <c r="I11" s="543" t="s">
        <v>9</v>
      </c>
      <c r="J11" s="543" t="s">
        <v>10</v>
      </c>
      <c r="K11" s="543" t="s">
        <v>11</v>
      </c>
      <c r="L11" s="543" t="s">
        <v>12</v>
      </c>
      <c r="M11" s="543" t="s">
        <v>13</v>
      </c>
      <c r="N11" s="543" t="s">
        <v>14</v>
      </c>
      <c r="O11" s="543" t="s">
        <v>15</v>
      </c>
      <c r="P11" s="1078" t="s">
        <v>22</v>
      </c>
      <c r="Q11" s="1078" t="s">
        <v>3063</v>
      </c>
      <c r="R11" s="1078" t="s">
        <v>23</v>
      </c>
      <c r="S11" s="1077" t="s">
        <v>16</v>
      </c>
      <c r="T11" s="1079" t="s">
        <v>3161</v>
      </c>
      <c r="U11" s="1079"/>
      <c r="V11" s="1079"/>
      <c r="W11" s="1079" t="s">
        <v>3176</v>
      </c>
    </row>
    <row r="12" spans="1:23" ht="23.1" customHeight="1">
      <c r="A12" s="1103" t="s">
        <v>1586</v>
      </c>
      <c r="B12" s="1103" t="s">
        <v>1587</v>
      </c>
      <c r="C12" s="1103" t="s">
        <v>1588</v>
      </c>
      <c r="D12" s="575"/>
      <c r="E12" s="575"/>
      <c r="F12" s="575"/>
      <c r="G12" s="575"/>
      <c r="H12" s="575"/>
      <c r="I12" s="575"/>
      <c r="J12" s="575"/>
      <c r="K12" s="575"/>
      <c r="L12" s="575"/>
      <c r="M12" s="575"/>
      <c r="N12" s="575"/>
      <c r="O12" s="575"/>
      <c r="P12" s="1104">
        <v>1330000</v>
      </c>
      <c r="Q12" s="575"/>
      <c r="R12" s="575"/>
      <c r="S12" s="579" t="s">
        <v>1591</v>
      </c>
      <c r="T12" s="1903" t="s">
        <v>3343</v>
      </c>
      <c r="U12" s="1903" t="s">
        <v>3443</v>
      </c>
      <c r="V12" s="1903" t="s">
        <v>3389</v>
      </c>
      <c r="W12" s="1903" t="s">
        <v>3344</v>
      </c>
    </row>
    <row r="13" spans="1:23" ht="28.5">
      <c r="A13" s="1102" t="s">
        <v>1589</v>
      </c>
      <c r="B13" s="726" t="s">
        <v>618</v>
      </c>
      <c r="C13" s="638" t="s">
        <v>1590</v>
      </c>
      <c r="D13" s="763">
        <v>1</v>
      </c>
      <c r="E13" s="765"/>
      <c r="F13" s="765"/>
      <c r="G13" s="765"/>
      <c r="H13" s="765"/>
      <c r="I13" s="765"/>
      <c r="J13" s="765"/>
      <c r="K13" s="765"/>
      <c r="L13" s="765"/>
      <c r="M13" s="765"/>
      <c r="N13" s="765"/>
      <c r="O13" s="765"/>
      <c r="P13" s="1086">
        <f>'[6]PLANTILLA DE INSUMOS'!F6</f>
        <v>181600</v>
      </c>
      <c r="Q13" s="1087"/>
      <c r="R13" s="1087"/>
      <c r="S13" s="1097" t="s">
        <v>1591</v>
      </c>
      <c r="T13" s="1957"/>
      <c r="U13" s="1957"/>
      <c r="V13" s="1957"/>
      <c r="W13" s="1957"/>
    </row>
    <row r="14" spans="1:23" ht="28.5">
      <c r="A14" s="726" t="s">
        <v>1592</v>
      </c>
      <c r="B14" s="726" t="s">
        <v>1593</v>
      </c>
      <c r="C14" s="643" t="s">
        <v>1594</v>
      </c>
      <c r="D14" s="765"/>
      <c r="E14" s="765"/>
      <c r="F14" s="765"/>
      <c r="G14" s="763">
        <v>1</v>
      </c>
      <c r="H14" s="765"/>
      <c r="I14" s="765"/>
      <c r="J14" s="765"/>
      <c r="K14" s="763">
        <v>1</v>
      </c>
      <c r="L14" s="765"/>
      <c r="M14" s="765"/>
      <c r="N14" s="765"/>
      <c r="O14" s="763">
        <v>1</v>
      </c>
      <c r="P14" s="1086"/>
      <c r="Q14" s="1087"/>
      <c r="R14" s="1087"/>
      <c r="S14" s="1097" t="s">
        <v>1591</v>
      </c>
      <c r="T14" s="1957"/>
      <c r="U14" s="1957"/>
      <c r="V14" s="1957"/>
      <c r="W14" s="1957"/>
    </row>
    <row r="15" spans="1:23" ht="28.5">
      <c r="A15" s="726" t="s">
        <v>1595</v>
      </c>
      <c r="B15" s="726" t="s">
        <v>1596</v>
      </c>
      <c r="C15" s="643" t="s">
        <v>1597</v>
      </c>
      <c r="D15" s="763">
        <v>17</v>
      </c>
      <c r="E15" s="763">
        <v>17</v>
      </c>
      <c r="F15" s="763">
        <v>17</v>
      </c>
      <c r="G15" s="763">
        <v>17</v>
      </c>
      <c r="H15" s="763">
        <v>17</v>
      </c>
      <c r="I15" s="763">
        <v>17</v>
      </c>
      <c r="J15" s="763">
        <v>17</v>
      </c>
      <c r="K15" s="763">
        <v>17</v>
      </c>
      <c r="L15" s="763">
        <v>17</v>
      </c>
      <c r="M15" s="763">
        <v>17</v>
      </c>
      <c r="N15" s="763">
        <v>17</v>
      </c>
      <c r="O15" s="763">
        <v>16</v>
      </c>
      <c r="P15" s="1086"/>
      <c r="Q15" s="1087"/>
      <c r="R15" s="1087"/>
      <c r="S15" s="1097" t="s">
        <v>1591</v>
      </c>
      <c r="T15" s="1957"/>
      <c r="U15" s="1957"/>
      <c r="V15" s="1957"/>
      <c r="W15" s="1957"/>
    </row>
    <row r="16" spans="1:23" ht="28.5">
      <c r="A16" s="1102" t="s">
        <v>1598</v>
      </c>
      <c r="B16" s="726" t="s">
        <v>1599</v>
      </c>
      <c r="C16" s="643" t="s">
        <v>1600</v>
      </c>
      <c r="D16" s="765"/>
      <c r="E16" s="765"/>
      <c r="F16" s="763">
        <v>1</v>
      </c>
      <c r="G16" s="765"/>
      <c r="H16" s="765"/>
      <c r="I16" s="765"/>
      <c r="J16" s="765"/>
      <c r="K16" s="765"/>
      <c r="L16" s="765"/>
      <c r="M16" s="765"/>
      <c r="N16" s="765"/>
      <c r="O16" s="765"/>
      <c r="P16" s="1086">
        <f>'[6]PLANTILLA DE INSUMOS'!F7</f>
        <v>468427</v>
      </c>
      <c r="Q16" s="1087"/>
      <c r="R16" s="1087"/>
      <c r="S16" s="583"/>
      <c r="T16" s="1957"/>
      <c r="U16" s="1957"/>
      <c r="V16" s="1957"/>
      <c r="W16" s="1957"/>
    </row>
    <row r="17" spans="1:23" ht="28.5">
      <c r="A17" s="1102" t="s">
        <v>1601</v>
      </c>
      <c r="B17" s="726" t="s">
        <v>1602</v>
      </c>
      <c r="C17" s="643" t="s">
        <v>595</v>
      </c>
      <c r="D17" s="763">
        <v>1</v>
      </c>
      <c r="E17" s="763">
        <v>1</v>
      </c>
      <c r="F17" s="763">
        <v>1</v>
      </c>
      <c r="G17" s="763">
        <v>1</v>
      </c>
      <c r="H17" s="763">
        <v>1</v>
      </c>
      <c r="I17" s="763">
        <v>1</v>
      </c>
      <c r="J17" s="763">
        <v>1</v>
      </c>
      <c r="K17" s="763">
        <v>1</v>
      </c>
      <c r="L17" s="763">
        <v>1</v>
      </c>
      <c r="M17" s="763">
        <v>1</v>
      </c>
      <c r="N17" s="763">
        <v>1</v>
      </c>
      <c r="O17" s="763">
        <v>1</v>
      </c>
      <c r="P17" s="1086">
        <f>'[6]PLANTILLA DE INSUMOS'!F8</f>
        <v>153750</v>
      </c>
      <c r="Q17" s="1087"/>
      <c r="R17" s="1087"/>
      <c r="S17" s="1097"/>
      <c r="T17" s="1957"/>
      <c r="U17" s="1957"/>
      <c r="V17" s="1957"/>
      <c r="W17" s="1957"/>
    </row>
    <row r="18" spans="1:23" ht="27">
      <c r="A18" s="1103" t="s">
        <v>1603</v>
      </c>
      <c r="B18" s="1103" t="s">
        <v>1604</v>
      </c>
      <c r="C18" s="1103" t="s">
        <v>1605</v>
      </c>
      <c r="D18" s="575"/>
      <c r="E18" s="575"/>
      <c r="F18" s="575"/>
      <c r="G18" s="575"/>
      <c r="H18" s="575"/>
      <c r="I18" s="575"/>
      <c r="J18" s="575"/>
      <c r="K18" s="575"/>
      <c r="L18" s="575"/>
      <c r="M18" s="575"/>
      <c r="N18" s="575"/>
      <c r="O18" s="575"/>
      <c r="P18" s="1104">
        <v>35100000</v>
      </c>
      <c r="Q18" s="575"/>
      <c r="R18" s="575"/>
      <c r="S18" s="579" t="s">
        <v>1591</v>
      </c>
      <c r="T18" s="1957"/>
      <c r="U18" s="1957"/>
      <c r="V18" s="1957"/>
      <c r="W18" s="1957"/>
    </row>
    <row r="19" spans="1:23" ht="24" customHeight="1">
      <c r="A19" s="726" t="s">
        <v>1606</v>
      </c>
      <c r="B19" s="726" t="s">
        <v>1607</v>
      </c>
      <c r="C19" s="733" t="s">
        <v>1605</v>
      </c>
      <c r="D19" s="1089"/>
      <c r="E19" s="1089"/>
      <c r="F19" s="1089"/>
      <c r="G19" s="1089"/>
      <c r="H19" s="1089"/>
      <c r="I19" s="1089"/>
      <c r="J19" s="1089"/>
      <c r="K19" s="1089"/>
      <c r="L19" s="1089"/>
      <c r="M19" s="1089"/>
      <c r="N19" s="1089"/>
      <c r="O19" s="1089"/>
      <c r="P19" s="1090"/>
      <c r="Q19" s="1090"/>
      <c r="R19" s="1090"/>
      <c r="S19" s="1098"/>
      <c r="T19" s="1957"/>
      <c r="U19" s="1957"/>
      <c r="V19" s="1957"/>
      <c r="W19" s="1957"/>
    </row>
    <row r="20" spans="1:23" ht="24" customHeight="1">
      <c r="A20" s="728" t="s">
        <v>1608</v>
      </c>
      <c r="B20" s="728" t="s">
        <v>1609</v>
      </c>
      <c r="C20" s="643" t="s">
        <v>1610</v>
      </c>
      <c r="D20" s="763"/>
      <c r="E20" s="763"/>
      <c r="F20" s="763"/>
      <c r="G20" s="763"/>
      <c r="H20" s="763"/>
      <c r="I20" s="763"/>
      <c r="J20" s="763"/>
      <c r="K20" s="763"/>
      <c r="L20" s="763"/>
      <c r="M20" s="763"/>
      <c r="N20" s="763"/>
      <c r="O20" s="763"/>
      <c r="P20" s="1091"/>
      <c r="Q20" s="1087"/>
      <c r="R20" s="1087"/>
      <c r="S20" s="1097"/>
      <c r="T20" s="1957"/>
      <c r="U20" s="1957"/>
      <c r="V20" s="1957"/>
      <c r="W20" s="1957"/>
    </row>
    <row r="21" spans="1:23" ht="24" customHeight="1">
      <c r="A21" s="716" t="s">
        <v>1611</v>
      </c>
      <c r="B21" s="726" t="s">
        <v>1612</v>
      </c>
      <c r="C21" s="643" t="s">
        <v>1613</v>
      </c>
      <c r="D21" s="765"/>
      <c r="E21" s="765"/>
      <c r="F21" s="763">
        <v>1</v>
      </c>
      <c r="G21" s="765"/>
      <c r="H21" s="765"/>
      <c r="I21" s="763">
        <v>1</v>
      </c>
      <c r="J21" s="765"/>
      <c r="K21" s="765"/>
      <c r="L21" s="763">
        <v>1</v>
      </c>
      <c r="M21" s="765"/>
      <c r="N21" s="765"/>
      <c r="O21" s="763">
        <v>1</v>
      </c>
      <c r="P21" s="1091">
        <f>[7]Presupuesto!E40</f>
        <v>20000</v>
      </c>
      <c r="Q21" s="1087"/>
      <c r="R21" s="1087"/>
      <c r="S21" s="583"/>
      <c r="T21" s="1957"/>
      <c r="U21" s="1957"/>
      <c r="V21" s="1957"/>
      <c r="W21" s="1957"/>
    </row>
    <row r="22" spans="1:23" ht="44.65" customHeight="1">
      <c r="A22" s="723" t="s">
        <v>1614</v>
      </c>
      <c r="B22" s="723" t="s">
        <v>1615</v>
      </c>
      <c r="C22" s="632" t="s">
        <v>1616</v>
      </c>
      <c r="D22" s="833"/>
      <c r="E22" s="833"/>
      <c r="F22" s="1092"/>
      <c r="G22" s="833"/>
      <c r="H22" s="833"/>
      <c r="I22" s="1092"/>
      <c r="J22" s="833"/>
      <c r="K22" s="833"/>
      <c r="L22" s="1092"/>
      <c r="M22" s="833"/>
      <c r="N22" s="833"/>
      <c r="O22" s="1092"/>
      <c r="P22" s="1093"/>
      <c r="Q22" s="1094"/>
      <c r="R22" s="1094"/>
      <c r="S22" s="1099"/>
      <c r="T22" s="1957"/>
      <c r="U22" s="1957"/>
      <c r="V22" s="1957"/>
      <c r="W22" s="1957"/>
    </row>
    <row r="23" spans="1:23" ht="24" customHeight="1">
      <c r="A23" s="1102" t="s">
        <v>1617</v>
      </c>
      <c r="B23" s="726" t="s">
        <v>1618</v>
      </c>
      <c r="C23" s="643" t="s">
        <v>1619</v>
      </c>
      <c r="D23" s="765"/>
      <c r="E23" s="765"/>
      <c r="F23" s="763">
        <v>1</v>
      </c>
      <c r="G23" s="765"/>
      <c r="H23" s="765"/>
      <c r="I23" s="763">
        <v>1</v>
      </c>
      <c r="J23" s="765"/>
      <c r="K23" s="765"/>
      <c r="L23" s="763">
        <v>1</v>
      </c>
      <c r="M23" s="765"/>
      <c r="N23" s="765"/>
      <c r="O23" s="763">
        <v>1</v>
      </c>
      <c r="P23" s="1091"/>
      <c r="Q23" s="1087"/>
      <c r="R23" s="1087"/>
      <c r="S23" s="583"/>
      <c r="T23" s="1957"/>
      <c r="U23" s="1957"/>
      <c r="V23" s="1957"/>
      <c r="W23" s="1957"/>
    </row>
    <row r="24" spans="1:23" ht="24" customHeight="1">
      <c r="A24" s="1102" t="s">
        <v>1620</v>
      </c>
      <c r="B24" s="726" t="s">
        <v>1621</v>
      </c>
      <c r="C24" s="643" t="s">
        <v>1622</v>
      </c>
      <c r="D24" s="765"/>
      <c r="E24" s="765"/>
      <c r="F24" s="763">
        <v>1</v>
      </c>
      <c r="G24" s="765"/>
      <c r="H24" s="765"/>
      <c r="I24" s="763">
        <v>1</v>
      </c>
      <c r="J24" s="765"/>
      <c r="K24" s="765"/>
      <c r="L24" s="763">
        <v>1</v>
      </c>
      <c r="M24" s="765"/>
      <c r="N24" s="765"/>
      <c r="O24" s="763">
        <v>1</v>
      </c>
      <c r="P24" s="1086"/>
      <c r="Q24" s="1087"/>
      <c r="R24" s="1087"/>
      <c r="S24" s="583"/>
      <c r="T24" s="1957"/>
      <c r="U24" s="1957"/>
      <c r="V24" s="1957"/>
      <c r="W24" s="1957"/>
    </row>
    <row r="25" spans="1:23" ht="24" customHeight="1">
      <c r="A25" s="1102" t="s">
        <v>1623</v>
      </c>
      <c r="B25" s="726" t="s">
        <v>1624</v>
      </c>
      <c r="C25" s="643" t="s">
        <v>1625</v>
      </c>
      <c r="D25" s="763">
        <v>2</v>
      </c>
      <c r="E25" s="763">
        <v>1</v>
      </c>
      <c r="F25" s="763">
        <v>1</v>
      </c>
      <c r="G25" s="765"/>
      <c r="H25" s="765"/>
      <c r="I25" s="765"/>
      <c r="J25" s="765"/>
      <c r="K25" s="765"/>
      <c r="L25" s="765"/>
      <c r="M25" s="765"/>
      <c r="N25" s="765"/>
      <c r="O25" s="765"/>
      <c r="P25" s="1086">
        <v>91420</v>
      </c>
      <c r="Q25" s="1087"/>
      <c r="R25" s="1087"/>
      <c r="S25" s="583"/>
      <c r="T25" s="1957"/>
      <c r="U25" s="1957"/>
      <c r="V25" s="1957"/>
      <c r="W25" s="1957"/>
    </row>
    <row r="26" spans="1:23" ht="24" customHeight="1">
      <c r="A26" s="726" t="s">
        <v>1626</v>
      </c>
      <c r="B26" s="726" t="s">
        <v>1627</v>
      </c>
      <c r="C26" s="643" t="s">
        <v>1628</v>
      </c>
      <c r="D26" s="763">
        <v>2</v>
      </c>
      <c r="E26" s="763">
        <v>1</v>
      </c>
      <c r="F26" s="763">
        <v>1</v>
      </c>
      <c r="G26" s="765"/>
      <c r="H26" s="765"/>
      <c r="I26" s="765"/>
      <c r="J26" s="765"/>
      <c r="K26" s="765"/>
      <c r="L26" s="765"/>
      <c r="M26" s="765"/>
      <c r="N26" s="765"/>
      <c r="O26" s="765"/>
      <c r="P26" s="1091"/>
      <c r="Q26" s="1095"/>
      <c r="R26" s="1095"/>
      <c r="S26" s="1100"/>
      <c r="T26" s="1957"/>
      <c r="U26" s="1957"/>
      <c r="V26" s="1957"/>
      <c r="W26" s="1957"/>
    </row>
    <row r="27" spans="1:23" ht="24" customHeight="1">
      <c r="A27" s="723" t="s">
        <v>1629</v>
      </c>
      <c r="B27" s="723" t="s">
        <v>1630</v>
      </c>
      <c r="C27" s="632" t="s">
        <v>1631</v>
      </c>
      <c r="D27" s="764"/>
      <c r="E27" s="764"/>
      <c r="F27" s="764"/>
      <c r="G27" s="764"/>
      <c r="H27" s="764"/>
      <c r="I27" s="764"/>
      <c r="J27" s="764"/>
      <c r="K27" s="764"/>
      <c r="L27" s="764"/>
      <c r="M27" s="764"/>
      <c r="N27" s="764"/>
      <c r="O27" s="764"/>
      <c r="P27" s="1091"/>
      <c r="Q27" s="1087"/>
      <c r="R27" s="1087"/>
      <c r="S27" s="586"/>
      <c r="T27" s="1957"/>
      <c r="U27" s="1957"/>
      <c r="V27" s="1957"/>
      <c r="W27" s="1957"/>
    </row>
    <row r="28" spans="1:23" ht="24" customHeight="1">
      <c r="A28" s="726" t="s">
        <v>1632</v>
      </c>
      <c r="B28" s="726" t="s">
        <v>1633</v>
      </c>
      <c r="C28" s="643" t="s">
        <v>1634</v>
      </c>
      <c r="D28" s="763">
        <v>1</v>
      </c>
      <c r="E28" s="765"/>
      <c r="F28" s="765"/>
      <c r="G28" s="765"/>
      <c r="H28" s="765"/>
      <c r="I28" s="765"/>
      <c r="J28" s="765"/>
      <c r="K28" s="765"/>
      <c r="L28" s="765"/>
      <c r="M28" s="765"/>
      <c r="N28" s="765"/>
      <c r="O28" s="765"/>
      <c r="P28" s="1091"/>
      <c r="Q28" s="1087"/>
      <c r="R28" s="1087"/>
      <c r="S28" s="583"/>
      <c r="T28" s="1957"/>
      <c r="U28" s="1957"/>
      <c r="V28" s="1957"/>
      <c r="W28" s="1957"/>
    </row>
    <row r="29" spans="1:23" ht="24" customHeight="1">
      <c r="A29" s="1102" t="s">
        <v>1635</v>
      </c>
      <c r="B29" s="726" t="s">
        <v>1636</v>
      </c>
      <c r="C29" s="643" t="s">
        <v>1637</v>
      </c>
      <c r="D29" s="765"/>
      <c r="E29" s="765"/>
      <c r="F29" s="763">
        <v>1</v>
      </c>
      <c r="G29" s="765"/>
      <c r="H29" s="765"/>
      <c r="I29" s="763">
        <v>1</v>
      </c>
      <c r="J29" s="765"/>
      <c r="K29" s="765"/>
      <c r="L29" s="763">
        <v>1</v>
      </c>
      <c r="M29" s="765"/>
      <c r="N29" s="765"/>
      <c r="O29" s="763">
        <v>1</v>
      </c>
      <c r="P29" s="1091">
        <f>'[6]PLANTILLA DE INSUMOS'!F16</f>
        <v>24900</v>
      </c>
      <c r="Q29" s="1087"/>
      <c r="R29" s="1087"/>
      <c r="S29" s="583"/>
      <c r="T29" s="1957"/>
      <c r="U29" s="1957"/>
      <c r="V29" s="1957"/>
      <c r="W29" s="1957"/>
    </row>
    <row r="30" spans="1:23" ht="24" customHeight="1">
      <c r="A30" s="1102" t="s">
        <v>1638</v>
      </c>
      <c r="B30" s="726" t="s">
        <v>1639</v>
      </c>
      <c r="C30" s="643" t="s">
        <v>205</v>
      </c>
      <c r="D30" s="765"/>
      <c r="E30" s="765"/>
      <c r="F30" s="763">
        <v>1</v>
      </c>
      <c r="G30" s="764"/>
      <c r="H30" s="764"/>
      <c r="I30" s="764"/>
      <c r="J30" s="764"/>
      <c r="K30" s="764"/>
      <c r="L30" s="764"/>
      <c r="M30" s="764"/>
      <c r="N30" s="764"/>
      <c r="O30" s="764"/>
      <c r="P30" s="1086"/>
      <c r="Q30" s="1087"/>
      <c r="R30" s="1087"/>
      <c r="S30" s="583"/>
      <c r="T30" s="1957"/>
      <c r="U30" s="1957"/>
      <c r="V30" s="1957"/>
      <c r="W30" s="1957"/>
    </row>
    <row r="31" spans="1:23" ht="24" customHeight="1">
      <c r="A31" s="726" t="s">
        <v>1640</v>
      </c>
      <c r="B31" s="726" t="s">
        <v>1641</v>
      </c>
      <c r="C31" s="643" t="s">
        <v>1642</v>
      </c>
      <c r="D31" s="765"/>
      <c r="E31" s="763">
        <v>1</v>
      </c>
      <c r="F31" s="765"/>
      <c r="G31" s="765"/>
      <c r="H31" s="765"/>
      <c r="I31" s="765"/>
      <c r="J31" s="765"/>
      <c r="K31" s="765"/>
      <c r="L31" s="765"/>
      <c r="M31" s="765"/>
      <c r="N31" s="765"/>
      <c r="O31" s="765"/>
      <c r="P31" s="1096"/>
      <c r="Q31" s="1087"/>
      <c r="R31" s="1087"/>
      <c r="S31" s="583"/>
      <c r="T31" s="1957"/>
      <c r="U31" s="1957"/>
      <c r="V31" s="1957"/>
      <c r="W31" s="1957"/>
    </row>
    <row r="32" spans="1:23" s="87" customFormat="1" ht="40.5">
      <c r="A32" s="1103" t="s">
        <v>2348</v>
      </c>
      <c r="B32" s="1103" t="s">
        <v>2349</v>
      </c>
      <c r="C32" s="1103"/>
      <c r="D32" s="575"/>
      <c r="E32" s="575"/>
      <c r="F32" s="575"/>
      <c r="G32" s="575"/>
      <c r="H32" s="575"/>
      <c r="I32" s="575"/>
      <c r="J32" s="575"/>
      <c r="K32" s="575"/>
      <c r="L32" s="575"/>
      <c r="M32" s="575"/>
      <c r="N32" s="575"/>
      <c r="O32" s="575"/>
      <c r="P32" s="1105">
        <v>1788335</v>
      </c>
      <c r="Q32" s="575"/>
      <c r="R32" s="575"/>
      <c r="S32" s="579" t="s">
        <v>3342</v>
      </c>
      <c r="T32" s="1957"/>
      <c r="U32" s="1957"/>
      <c r="V32" s="1957"/>
      <c r="W32" s="1957"/>
    </row>
    <row r="33" spans="1:23" s="87" customFormat="1" ht="15.75">
      <c r="A33" s="734" t="s">
        <v>1643</v>
      </c>
      <c r="B33" s="728" t="s">
        <v>1644</v>
      </c>
      <c r="C33" s="728"/>
      <c r="D33" s="568"/>
      <c r="E33" s="563"/>
      <c r="F33" s="568"/>
      <c r="G33" s="568"/>
      <c r="H33" s="568"/>
      <c r="I33" s="568"/>
      <c r="J33" s="568"/>
      <c r="K33" s="568"/>
      <c r="L33" s="568"/>
      <c r="M33" s="568"/>
      <c r="N33" s="568"/>
      <c r="O33" s="568"/>
      <c r="P33" s="1096"/>
      <c r="Q33" s="1087"/>
      <c r="R33" s="1087"/>
      <c r="S33" s="1101"/>
      <c r="T33" s="1957"/>
      <c r="U33" s="1957"/>
      <c r="V33" s="1957"/>
      <c r="W33" s="1957"/>
    </row>
    <row r="34" spans="1:23" s="87" customFormat="1" ht="15.75">
      <c r="A34" s="728" t="s">
        <v>1645</v>
      </c>
      <c r="B34" s="728" t="s">
        <v>1646</v>
      </c>
      <c r="C34" s="728" t="s">
        <v>1647</v>
      </c>
      <c r="D34" s="568"/>
      <c r="E34" s="563"/>
      <c r="F34" s="568"/>
      <c r="G34" s="568"/>
      <c r="H34" s="568"/>
      <c r="I34" s="568"/>
      <c r="J34" s="568"/>
      <c r="K34" s="568"/>
      <c r="L34" s="568"/>
      <c r="M34" s="568"/>
      <c r="N34" s="568"/>
      <c r="O34" s="568"/>
      <c r="P34" s="1096"/>
      <c r="Q34" s="1087"/>
      <c r="R34" s="1087"/>
      <c r="S34" s="1101"/>
      <c r="T34" s="1957"/>
      <c r="U34" s="1957"/>
      <c r="V34" s="1957"/>
      <c r="W34" s="1957"/>
    </row>
    <row r="35" spans="1:23" s="87" customFormat="1" ht="15.75">
      <c r="A35" s="728" t="s">
        <v>1648</v>
      </c>
      <c r="B35" s="728" t="s">
        <v>618</v>
      </c>
      <c r="C35" s="728"/>
      <c r="D35" s="568"/>
      <c r="E35" s="563"/>
      <c r="F35" s="568"/>
      <c r="G35" s="568"/>
      <c r="H35" s="568"/>
      <c r="I35" s="568"/>
      <c r="J35" s="568"/>
      <c r="K35" s="568"/>
      <c r="L35" s="568"/>
      <c r="M35" s="568"/>
      <c r="N35" s="568"/>
      <c r="O35" s="568"/>
      <c r="P35" s="1096"/>
      <c r="Q35" s="1087"/>
      <c r="R35" s="1087"/>
      <c r="S35" s="1101"/>
      <c r="T35" s="1957"/>
      <c r="U35" s="1957"/>
      <c r="V35" s="1957"/>
      <c r="W35" s="1957"/>
    </row>
    <row r="36" spans="1:23" s="87" customFormat="1" ht="28.5">
      <c r="A36" s="728" t="s">
        <v>1649</v>
      </c>
      <c r="B36" s="728" t="s">
        <v>1650</v>
      </c>
      <c r="C36" s="728"/>
      <c r="D36" s="568"/>
      <c r="E36" s="563"/>
      <c r="F36" s="568"/>
      <c r="G36" s="568"/>
      <c r="H36" s="568"/>
      <c r="I36" s="568"/>
      <c r="J36" s="568"/>
      <c r="K36" s="568"/>
      <c r="L36" s="568"/>
      <c r="M36" s="568"/>
      <c r="N36" s="568"/>
      <c r="O36" s="568"/>
      <c r="P36" s="1096"/>
      <c r="Q36" s="1087"/>
      <c r="R36" s="1087"/>
      <c r="S36" s="1101"/>
      <c r="T36" s="1957"/>
      <c r="U36" s="1957"/>
      <c r="V36" s="1957"/>
      <c r="W36" s="1957"/>
    </row>
    <row r="37" spans="1:23" s="87" customFormat="1" ht="16.5" thickBot="1">
      <c r="A37" s="951" t="s">
        <v>1651</v>
      </c>
      <c r="B37" s="728" t="s">
        <v>1652</v>
      </c>
      <c r="C37" s="728"/>
      <c r="D37" s="568"/>
      <c r="E37" s="563"/>
      <c r="F37" s="568"/>
      <c r="G37" s="568"/>
      <c r="H37" s="568"/>
      <c r="I37" s="568"/>
      <c r="J37" s="568"/>
      <c r="K37" s="568"/>
      <c r="L37" s="568"/>
      <c r="M37" s="568"/>
      <c r="N37" s="568"/>
      <c r="O37" s="568"/>
      <c r="P37" s="1096"/>
      <c r="Q37" s="1087"/>
      <c r="R37" s="1087"/>
      <c r="S37" s="1101"/>
      <c r="T37" s="1958"/>
      <c r="U37" s="1958"/>
      <c r="V37" s="1958"/>
      <c r="W37" s="1958"/>
    </row>
    <row r="38" spans="1:23" ht="15" customHeight="1" thickBot="1">
      <c r="G38" s="26"/>
      <c r="H38" s="26"/>
      <c r="I38" s="1924" t="s">
        <v>898</v>
      </c>
      <c r="J38" s="1924"/>
      <c r="K38" s="1924"/>
      <c r="L38" s="1924"/>
      <c r="M38" s="1924"/>
      <c r="N38" s="1924"/>
      <c r="O38" s="1924"/>
      <c r="P38" s="350">
        <f>P12+P18+P32</f>
        <v>38218335</v>
      </c>
      <c r="Q38" s="351"/>
      <c r="R38" s="370"/>
      <c r="S38" s="261"/>
    </row>
    <row r="39" spans="1:23" ht="15" customHeight="1" thickBot="1">
      <c r="G39" s="26"/>
      <c r="H39" s="26"/>
      <c r="I39" s="1894" t="s">
        <v>2323</v>
      </c>
      <c r="J39" s="1895"/>
      <c r="K39" s="1895"/>
      <c r="L39" s="1895"/>
      <c r="M39" s="1895"/>
      <c r="N39" s="1895"/>
      <c r="O39" s="1896"/>
      <c r="P39" s="352">
        <v>251730677</v>
      </c>
      <c r="Q39" s="353"/>
      <c r="R39" s="371"/>
      <c r="S39" s="262"/>
    </row>
    <row r="40" spans="1:23" ht="23.65" customHeight="1" thickBot="1">
      <c r="G40" s="26"/>
      <c r="H40" s="26"/>
      <c r="I40" s="1894" t="s">
        <v>2324</v>
      </c>
      <c r="J40" s="1895"/>
      <c r="K40" s="1895"/>
      <c r="L40" s="1895"/>
      <c r="M40" s="1895"/>
      <c r="N40" s="1895"/>
      <c r="O40" s="1896"/>
      <c r="P40" s="352">
        <f>P38+P39</f>
        <v>289949012</v>
      </c>
      <c r="Q40" s="353">
        <f>Q12+Q28+Q31+Q33</f>
        <v>0</v>
      </c>
      <c r="R40" s="371"/>
      <c r="S40" s="263"/>
    </row>
    <row r="41" spans="1:23" ht="14.65" customHeight="1">
      <c r="G41" s="26"/>
      <c r="H41" s="26"/>
      <c r="I41" s="1923" t="s">
        <v>3156</v>
      </c>
      <c r="J41" s="1923"/>
      <c r="K41" s="1923"/>
      <c r="L41" s="1923"/>
      <c r="M41" s="1923"/>
      <c r="N41" s="1923"/>
      <c r="O41" s="1923"/>
      <c r="P41" s="1923"/>
      <c r="Q41" s="346"/>
      <c r="R41" s="372"/>
      <c r="S41" s="347"/>
    </row>
    <row r="42" spans="1:23" ht="14.65" customHeight="1">
      <c r="G42" s="26"/>
      <c r="H42" s="26"/>
      <c r="I42" s="1917" t="s">
        <v>3145</v>
      </c>
      <c r="J42" s="1917"/>
      <c r="K42" s="1917"/>
      <c r="L42" s="1917"/>
      <c r="M42" s="1917"/>
      <c r="N42" s="1917"/>
      <c r="O42" s="1918"/>
      <c r="P42" s="1921" t="s">
        <v>3157</v>
      </c>
      <c r="Q42" s="1906" t="s">
        <v>3275</v>
      </c>
      <c r="R42" s="1909" t="s">
        <v>3255</v>
      </c>
      <c r="S42" s="1906" t="s">
        <v>3160</v>
      </c>
    </row>
    <row r="43" spans="1:23" ht="12.95" customHeight="1">
      <c r="G43" s="26"/>
      <c r="H43" s="26"/>
      <c r="I43" s="1919"/>
      <c r="J43" s="1919"/>
      <c r="K43" s="1919"/>
      <c r="L43" s="1919"/>
      <c r="M43" s="1919"/>
      <c r="N43" s="1919"/>
      <c r="O43" s="1920"/>
      <c r="P43" s="1922"/>
      <c r="Q43" s="1907"/>
      <c r="R43" s="1910"/>
      <c r="S43" s="1907"/>
    </row>
    <row r="44" spans="1:23" ht="14.65" customHeight="1">
      <c r="G44" s="1915" t="s">
        <v>3146</v>
      </c>
      <c r="H44" s="1915"/>
      <c r="I44" s="1915"/>
      <c r="J44" s="1916"/>
      <c r="K44" s="1912" t="s">
        <v>3147</v>
      </c>
      <c r="L44" s="1913"/>
      <c r="M44" s="1913"/>
      <c r="N44" s="1913"/>
      <c r="O44" s="1914"/>
      <c r="P44" s="354">
        <v>251730677</v>
      </c>
      <c r="Q44" s="1907"/>
      <c r="R44" s="1910"/>
      <c r="S44" s="1907"/>
    </row>
    <row r="45" spans="1:23" ht="27.95" customHeight="1">
      <c r="G45" s="1915" t="s">
        <v>3148</v>
      </c>
      <c r="H45" s="1915"/>
      <c r="I45" s="1915"/>
      <c r="J45" s="1916"/>
      <c r="K45" s="1912" t="s">
        <v>3149</v>
      </c>
      <c r="L45" s="1913"/>
      <c r="M45" s="1913"/>
      <c r="N45" s="1913"/>
      <c r="O45" s="1914"/>
      <c r="P45" s="354">
        <v>35600000</v>
      </c>
      <c r="Q45" s="1907"/>
      <c r="R45" s="1910"/>
      <c r="S45" s="1907"/>
    </row>
    <row r="46" spans="1:23" ht="28.35" customHeight="1">
      <c r="G46" s="1915" t="s">
        <v>3150</v>
      </c>
      <c r="H46" s="1915"/>
      <c r="I46" s="1915"/>
      <c r="J46" s="1916"/>
      <c r="K46" s="1912" t="s">
        <v>3151</v>
      </c>
      <c r="L46" s="1913"/>
      <c r="M46" s="1913"/>
      <c r="N46" s="1913"/>
      <c r="O46" s="1914"/>
      <c r="P46" s="354">
        <v>2618335</v>
      </c>
      <c r="Q46" s="1907"/>
      <c r="R46" s="1910"/>
      <c r="S46" s="1907"/>
    </row>
    <row r="47" spans="1:23" ht="27.4" customHeight="1">
      <c r="G47" s="1915" t="s">
        <v>3152</v>
      </c>
      <c r="H47" s="1915"/>
      <c r="I47" s="1915"/>
      <c r="J47" s="1916"/>
      <c r="K47" s="1912" t="s">
        <v>3153</v>
      </c>
      <c r="L47" s="1913"/>
      <c r="M47" s="1913"/>
      <c r="N47" s="1913"/>
      <c r="O47" s="1914"/>
      <c r="P47" s="354">
        <v>0</v>
      </c>
      <c r="Q47" s="1907"/>
      <c r="R47" s="1910"/>
      <c r="S47" s="1907"/>
    </row>
    <row r="48" spans="1:23" ht="22.7" customHeight="1">
      <c r="G48" s="13"/>
      <c r="H48" s="1915" t="s">
        <v>3154</v>
      </c>
      <c r="I48" s="1915"/>
      <c r="J48" s="1916"/>
      <c r="K48" s="1912" t="s">
        <v>3155</v>
      </c>
      <c r="L48" s="1913"/>
      <c r="M48" s="1913"/>
      <c r="N48" s="1913"/>
      <c r="O48" s="1914"/>
      <c r="P48" s="354">
        <v>0</v>
      </c>
      <c r="Q48" s="1908"/>
      <c r="R48" s="1911"/>
      <c r="S48" s="1908"/>
    </row>
    <row r="49" spans="7:19" ht="17.25">
      <c r="G49" s="13"/>
      <c r="H49" s="13"/>
      <c r="I49" s="12"/>
      <c r="J49" s="264"/>
      <c r="K49" s="264"/>
      <c r="L49" s="264"/>
      <c r="M49" s="264"/>
      <c r="N49" s="264"/>
      <c r="O49" s="264"/>
      <c r="P49" s="348">
        <f>SUM(P44:P48)</f>
        <v>289949012</v>
      </c>
      <c r="Q49" s="348"/>
      <c r="R49" s="373">
        <v>0</v>
      </c>
      <c r="S49" s="349">
        <f>P49+Q49+R49</f>
        <v>289949012</v>
      </c>
    </row>
  </sheetData>
  <mergeCells count="38">
    <mergeCell ref="A8:P8"/>
    <mergeCell ref="A10:A11"/>
    <mergeCell ref="B10:B11"/>
    <mergeCell ref="C10:C11"/>
    <mergeCell ref="D10:F10"/>
    <mergeCell ref="G10:I10"/>
    <mergeCell ref="J10:L10"/>
    <mergeCell ref="M10:O10"/>
    <mergeCell ref="P10:S10"/>
    <mergeCell ref="A1:A3"/>
    <mergeCell ref="B1:W1"/>
    <mergeCell ref="B2:W2"/>
    <mergeCell ref="B3:W3"/>
    <mergeCell ref="A7:B7"/>
    <mergeCell ref="T10:W10"/>
    <mergeCell ref="T12:T37"/>
    <mergeCell ref="W12:W37"/>
    <mergeCell ref="I38:O38"/>
    <mergeCell ref="U12:U37"/>
    <mergeCell ref="V12:V37"/>
    <mergeCell ref="I39:O39"/>
    <mergeCell ref="I40:O40"/>
    <mergeCell ref="I41:P41"/>
    <mergeCell ref="I42:O43"/>
    <mergeCell ref="P42:P43"/>
    <mergeCell ref="Q42:Q48"/>
    <mergeCell ref="R42:R48"/>
    <mergeCell ref="S42:S48"/>
    <mergeCell ref="G44:J44"/>
    <mergeCell ref="K44:O44"/>
    <mergeCell ref="G45:J45"/>
    <mergeCell ref="K45:O45"/>
    <mergeCell ref="G46:J46"/>
    <mergeCell ref="K46:O46"/>
    <mergeCell ref="G47:J47"/>
    <mergeCell ref="K47:O47"/>
    <mergeCell ref="H48:J48"/>
    <mergeCell ref="K48:O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8"/>
  <sheetViews>
    <sheetView topLeftCell="I48" workbookViewId="0">
      <selection activeCell="W13" sqref="W13:W88"/>
    </sheetView>
  </sheetViews>
  <sheetFormatPr baseColWidth="10" defaultColWidth="11.42578125" defaultRowHeight="15"/>
  <cols>
    <col min="1" max="1" width="35.5703125" customWidth="1"/>
    <col min="2" max="2" width="28.42578125" customWidth="1"/>
    <col min="3" max="3" width="35.140625" customWidth="1"/>
    <col min="4" max="4" width="4.28515625" customWidth="1"/>
    <col min="5" max="5" width="3.7109375" customWidth="1"/>
    <col min="6" max="6" width="4.42578125" customWidth="1"/>
    <col min="7" max="7" width="3.42578125" customWidth="1"/>
    <col min="8" max="8" width="4.140625" customWidth="1"/>
    <col min="9" max="9" width="3.85546875" customWidth="1"/>
    <col min="10" max="10" width="3.5703125" customWidth="1"/>
    <col min="11" max="11" width="4" customWidth="1"/>
    <col min="12" max="13" width="4.140625" customWidth="1"/>
    <col min="14" max="14" width="3.85546875" customWidth="1"/>
    <col min="15" max="15" width="4.5703125" customWidth="1"/>
    <col min="16" max="16" width="17.140625" customWidth="1"/>
    <col min="17" max="17" width="10.28515625" customWidth="1"/>
    <col min="18" max="18" width="11.5703125" customWidth="1"/>
    <col min="19" max="19" width="18.7109375" customWidth="1"/>
    <col min="20" max="20" width="19.7109375" customWidth="1"/>
    <col min="21" max="21" width="10.7109375" customWidth="1"/>
    <col min="22" max="22" width="10.5703125" customWidth="1"/>
    <col min="23" max="23" width="19.42578125" customWidth="1"/>
    <col min="48" max="48" width="8.85546875" customWidth="1"/>
    <col min="49" max="61" width="11.42578125" hidden="1" customWidth="1"/>
    <col min="77" max="87" width="11.42578125" hidden="1" customWidth="1"/>
    <col min="88" max="88" width="4.5703125" hidden="1" customWidth="1"/>
    <col min="89" max="91" width="11.42578125" hidden="1" customWidth="1"/>
    <col min="92" max="92" width="8.85546875" hidden="1" customWidth="1"/>
    <col min="93" max="114" width="11.42578125" hidden="1" customWidth="1"/>
  </cols>
  <sheetData>
    <row r="1" spans="1:114" ht="33" customHeight="1" thickBot="1">
      <c r="A1" s="2005" t="e" vm="1">
        <v>#VALUE!</v>
      </c>
      <c r="B1" s="1925" t="s">
        <v>718</v>
      </c>
      <c r="C1" s="1926"/>
      <c r="D1" s="1926"/>
      <c r="E1" s="1926"/>
      <c r="F1" s="1926"/>
      <c r="G1" s="1926"/>
      <c r="H1" s="1926"/>
      <c r="I1" s="1926"/>
      <c r="J1" s="1926"/>
      <c r="K1" s="1926"/>
      <c r="L1" s="1926"/>
      <c r="M1" s="1926"/>
      <c r="N1" s="1926"/>
      <c r="O1" s="1926"/>
      <c r="P1" s="1926"/>
      <c r="Q1" s="1926"/>
      <c r="R1" s="1926"/>
      <c r="S1" s="1926"/>
      <c r="T1" s="1926"/>
      <c r="U1" s="1927"/>
      <c r="V1" s="1927"/>
      <c r="W1" s="1928"/>
    </row>
    <row r="2" spans="1:114" ht="51.95" customHeight="1" thickBot="1">
      <c r="A2" s="2006"/>
      <c r="B2" s="2008" t="s">
        <v>3345</v>
      </c>
      <c r="C2" s="2009"/>
      <c r="D2" s="2009"/>
      <c r="E2" s="2009"/>
      <c r="F2" s="2009"/>
      <c r="G2" s="2009"/>
      <c r="H2" s="2009"/>
      <c r="I2" s="2009"/>
      <c r="J2" s="2009"/>
      <c r="K2" s="2009"/>
      <c r="L2" s="2009"/>
      <c r="M2" s="2009"/>
      <c r="N2" s="2009"/>
      <c r="O2" s="2009"/>
      <c r="P2" s="2009"/>
      <c r="Q2" s="2009"/>
      <c r="R2" s="2009"/>
      <c r="S2" s="2009"/>
      <c r="T2" s="2009"/>
      <c r="U2" s="2010"/>
      <c r="V2" s="2010"/>
      <c r="W2" s="2011"/>
    </row>
    <row r="3" spans="1:114" ht="31.35" customHeight="1"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114" s="706" customFormat="1" ht="24" customHeight="1">
      <c r="A4" s="1971" t="s">
        <v>718</v>
      </c>
      <c r="B4" s="1971"/>
      <c r="C4" s="1971"/>
      <c r="D4" s="1076"/>
      <c r="E4" s="1076"/>
      <c r="F4" s="1076"/>
      <c r="G4" s="1076"/>
      <c r="H4" s="1076"/>
      <c r="I4" s="1971"/>
      <c r="J4" s="1971"/>
      <c r="K4" s="1971"/>
      <c r="L4" s="1971"/>
      <c r="M4" s="1971"/>
      <c r="N4" s="1971"/>
      <c r="O4" s="1971"/>
      <c r="P4" s="1971"/>
      <c r="Q4" s="1076"/>
      <c r="R4" s="1106"/>
      <c r="S4" s="853"/>
    </row>
    <row r="5" spans="1:114" s="706" customFormat="1" ht="21" customHeight="1">
      <c r="A5" s="705" t="s">
        <v>3346</v>
      </c>
      <c r="B5" s="705"/>
      <c r="C5" s="705"/>
      <c r="H5" s="853"/>
      <c r="J5" s="705"/>
      <c r="K5" s="705"/>
      <c r="L5" s="705"/>
      <c r="M5" s="705"/>
      <c r="N5" s="705"/>
      <c r="O5" s="705"/>
      <c r="P5" s="705"/>
      <c r="R5" s="853"/>
      <c r="S5" s="853"/>
    </row>
    <row r="6" spans="1:114" s="706" customFormat="1" ht="13.5">
      <c r="A6" s="705" t="s">
        <v>118</v>
      </c>
      <c r="C6" s="854"/>
      <c r="K6" s="854"/>
      <c r="L6" s="705"/>
      <c r="N6" s="854"/>
      <c r="O6" s="705"/>
      <c r="S6" s="853"/>
    </row>
    <row r="7" spans="1:114" s="706" customFormat="1" ht="13.5">
      <c r="A7" s="705" t="s">
        <v>3347</v>
      </c>
      <c r="B7" s="705"/>
      <c r="C7" s="854"/>
      <c r="H7" s="705"/>
      <c r="K7" s="854"/>
      <c r="N7" s="854"/>
      <c r="Q7" s="705"/>
      <c r="R7" s="705"/>
      <c r="S7" s="853"/>
    </row>
    <row r="8" spans="1:114" s="706" customFormat="1" ht="25.35" customHeight="1">
      <c r="A8" s="1971" t="s">
        <v>3348</v>
      </c>
      <c r="B8" s="1971"/>
      <c r="C8" s="1971"/>
      <c r="D8" s="1971"/>
      <c r="E8" s="1971"/>
      <c r="F8" s="1971"/>
      <c r="G8" s="1971"/>
      <c r="H8" s="1971"/>
      <c r="I8" s="1971"/>
      <c r="J8" s="1971"/>
      <c r="K8" s="854"/>
      <c r="N8" s="854"/>
      <c r="O8" s="705"/>
      <c r="P8" s="705"/>
      <c r="Q8" s="705"/>
      <c r="R8" s="705"/>
      <c r="S8" s="853"/>
    </row>
    <row r="9" spans="1:114" s="706" customFormat="1" ht="13.5">
      <c r="A9" s="1971" t="s">
        <v>277</v>
      </c>
      <c r="B9" s="1971"/>
      <c r="C9" s="1971"/>
      <c r="D9" s="1076"/>
      <c r="E9" s="1076"/>
      <c r="F9" s="1076"/>
      <c r="G9" s="1076"/>
      <c r="H9" s="1076"/>
      <c r="I9" s="1971"/>
      <c r="J9" s="1971"/>
      <c r="K9" s="1971"/>
      <c r="L9" s="1971"/>
      <c r="M9" s="1971"/>
      <c r="N9" s="1971"/>
      <c r="O9" s="1971"/>
      <c r="P9" s="1971"/>
      <c r="Q9" s="705"/>
      <c r="R9" s="705"/>
      <c r="S9" s="853"/>
    </row>
    <row r="10" spans="1:114" s="706" customFormat="1" ht="13.5">
      <c r="A10" s="705" t="s">
        <v>3341</v>
      </c>
      <c r="B10" s="705"/>
      <c r="C10" s="705"/>
      <c r="H10" s="853"/>
      <c r="I10" s="705"/>
      <c r="J10" s="705"/>
      <c r="K10" s="705"/>
      <c r="L10" s="705"/>
      <c r="M10" s="705"/>
      <c r="N10" s="705"/>
      <c r="O10" s="705"/>
      <c r="P10" s="705"/>
      <c r="Q10" s="705"/>
      <c r="R10" s="705"/>
      <c r="S10" s="853"/>
    </row>
    <row r="11" spans="1:114" ht="15" customHeight="1">
      <c r="A11" s="1978" t="s">
        <v>2210</v>
      </c>
      <c r="B11" s="1978" t="s">
        <v>3178</v>
      </c>
      <c r="C11" s="1978" t="s">
        <v>121</v>
      </c>
      <c r="D11" s="2004" t="s">
        <v>0</v>
      </c>
      <c r="E11" s="2004"/>
      <c r="F11" s="2004"/>
      <c r="G11" s="2004" t="s">
        <v>1</v>
      </c>
      <c r="H11" s="2004"/>
      <c r="I11" s="2004"/>
      <c r="J11" s="2004" t="s">
        <v>2</v>
      </c>
      <c r="K11" s="2004"/>
      <c r="L11" s="2004"/>
      <c r="M11" s="2004" t="s">
        <v>3</v>
      </c>
      <c r="N11" s="2004"/>
      <c r="O11" s="2004"/>
      <c r="P11" s="1978" t="s">
        <v>21</v>
      </c>
      <c r="Q11" s="1978"/>
      <c r="R11" s="1978"/>
      <c r="S11" s="1978"/>
      <c r="T11" s="1978" t="s">
        <v>3177</v>
      </c>
      <c r="U11" s="1978"/>
      <c r="V11" s="1978"/>
      <c r="W11" s="1978"/>
    </row>
    <row r="12" spans="1:114" ht="27.75" thickBot="1">
      <c r="A12" s="1978"/>
      <c r="B12" s="1978"/>
      <c r="C12" s="1978"/>
      <c r="D12" s="1107" t="s">
        <v>4</v>
      </c>
      <c r="E12" s="1107" t="s">
        <v>5</v>
      </c>
      <c r="F12" s="1107" t="s">
        <v>6</v>
      </c>
      <c r="G12" s="1107" t="s">
        <v>7</v>
      </c>
      <c r="H12" s="1107" t="s">
        <v>8</v>
      </c>
      <c r="I12" s="1107" t="s">
        <v>9</v>
      </c>
      <c r="J12" s="1107" t="s">
        <v>10</v>
      </c>
      <c r="K12" s="1107" t="s">
        <v>11</v>
      </c>
      <c r="L12" s="1107" t="s">
        <v>12</v>
      </c>
      <c r="M12" s="1107" t="s">
        <v>13</v>
      </c>
      <c r="N12" s="1107" t="s">
        <v>14</v>
      </c>
      <c r="O12" s="1107" t="s">
        <v>15</v>
      </c>
      <c r="P12" s="1078" t="s">
        <v>22</v>
      </c>
      <c r="Q12" s="1078" t="s">
        <v>3063</v>
      </c>
      <c r="R12" s="1078" t="s">
        <v>23</v>
      </c>
      <c r="S12" s="1077" t="s">
        <v>16</v>
      </c>
      <c r="T12" s="1079" t="s">
        <v>3161</v>
      </c>
      <c r="U12" s="1989" t="s">
        <v>3375</v>
      </c>
      <c r="V12" s="1990"/>
      <c r="W12" s="1079" t="s">
        <v>3176</v>
      </c>
    </row>
    <row r="13" spans="1:114" ht="23.1" customHeight="1">
      <c r="A13" s="1981" t="s">
        <v>3351</v>
      </c>
      <c r="B13" s="630" t="s">
        <v>3371</v>
      </c>
      <c r="C13" s="630">
        <v>4</v>
      </c>
      <c r="D13" s="630"/>
      <c r="E13" s="630"/>
      <c r="F13" s="630"/>
      <c r="G13" s="630"/>
      <c r="H13" s="630"/>
      <c r="I13" s="630"/>
      <c r="J13" s="630"/>
      <c r="K13" s="630"/>
      <c r="L13" s="630"/>
      <c r="M13" s="630"/>
      <c r="N13" s="630"/>
      <c r="O13" s="630"/>
      <c r="P13" s="1983">
        <f>P15+P39</f>
        <v>22070000</v>
      </c>
      <c r="Q13" s="1985"/>
      <c r="R13" s="1985"/>
      <c r="S13" s="1987" t="s">
        <v>720</v>
      </c>
      <c r="T13" s="1942" t="s">
        <v>3373</v>
      </c>
      <c r="U13" s="1903" t="s">
        <v>3553</v>
      </c>
      <c r="V13" s="1903" t="s">
        <v>3389</v>
      </c>
      <c r="W13" s="1942" t="s">
        <v>3374</v>
      </c>
    </row>
    <row r="14" spans="1:114">
      <c r="A14" s="1982"/>
      <c r="B14" s="630" t="s">
        <v>3372</v>
      </c>
      <c r="C14" s="1439">
        <v>0.9</v>
      </c>
      <c r="D14" s="1438"/>
      <c r="E14" s="1438"/>
      <c r="F14" s="1438"/>
      <c r="G14" s="1438"/>
      <c r="H14" s="1438"/>
      <c r="I14" s="1438"/>
      <c r="J14" s="1438"/>
      <c r="K14" s="1438"/>
      <c r="L14" s="1438"/>
      <c r="M14" s="1438"/>
      <c r="N14" s="1438"/>
      <c r="O14" s="1438"/>
      <c r="P14" s="1984"/>
      <c r="Q14" s="1986"/>
      <c r="R14" s="1986"/>
      <c r="S14" s="1988"/>
      <c r="T14" s="1943"/>
      <c r="U14" s="1904"/>
      <c r="V14" s="1904"/>
      <c r="W14" s="1943"/>
    </row>
    <row r="15" spans="1:114" s="7" customFormat="1" ht="34.700000000000003" customHeight="1">
      <c r="A15" s="1166" t="s">
        <v>721</v>
      </c>
      <c r="B15" s="1167" t="s">
        <v>719</v>
      </c>
      <c r="C15" s="637" t="s">
        <v>722</v>
      </c>
      <c r="D15" s="561"/>
      <c r="E15" s="561"/>
      <c r="F15" s="561"/>
      <c r="G15" s="561"/>
      <c r="H15" s="561"/>
      <c r="I15" s="561"/>
      <c r="J15" s="561"/>
      <c r="K15" s="561"/>
      <c r="L15" s="561"/>
      <c r="M15" s="561"/>
      <c r="N15" s="561"/>
      <c r="O15" s="561"/>
      <c r="P15" s="1225">
        <v>14270000</v>
      </c>
      <c r="Q15" s="637"/>
      <c r="R15" s="637"/>
      <c r="S15" s="646"/>
      <c r="T15" s="1943"/>
      <c r="U15" s="1904"/>
      <c r="V15" s="1904"/>
      <c r="W15" s="1943"/>
    </row>
    <row r="16" spans="1:114" s="81" customFormat="1" ht="15.75">
      <c r="A16" s="1997" t="s">
        <v>723</v>
      </c>
      <c r="B16" s="1999" t="s">
        <v>724</v>
      </c>
      <c r="C16" s="1129" t="s">
        <v>725</v>
      </c>
      <c r="D16" s="1108"/>
      <c r="E16" s="1109">
        <v>10</v>
      </c>
      <c r="F16" s="1108"/>
      <c r="G16" s="1108"/>
      <c r="H16" s="1110"/>
      <c r="I16" s="1108"/>
      <c r="J16" s="1108"/>
      <c r="K16" s="1108"/>
      <c r="L16" s="1108"/>
      <c r="M16" s="1108"/>
      <c r="N16" s="1108"/>
      <c r="O16" s="1108"/>
      <c r="P16" s="1226"/>
      <c r="Q16" s="1131"/>
      <c r="R16" s="1132"/>
      <c r="S16" s="2000" t="s">
        <v>726</v>
      </c>
      <c r="T16" s="1943"/>
      <c r="U16" s="1904"/>
      <c r="V16" s="1904"/>
      <c r="W16" s="194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s="81" customFormat="1" ht="15.75">
      <c r="A17" s="1997"/>
      <c r="B17" s="1999"/>
      <c r="C17" s="1133" t="s">
        <v>727</v>
      </c>
      <c r="D17" s="1111"/>
      <c r="E17" s="1109">
        <v>18</v>
      </c>
      <c r="F17" s="1112"/>
      <c r="G17" s="1112"/>
      <c r="H17" s="135"/>
      <c r="I17" s="1112"/>
      <c r="J17" s="1112"/>
      <c r="K17" s="1112"/>
      <c r="L17" s="1112"/>
      <c r="M17" s="1112"/>
      <c r="N17" s="1112"/>
      <c r="O17" s="1112"/>
      <c r="P17" s="1226"/>
      <c r="Q17" s="1134"/>
      <c r="R17" s="1135"/>
      <c r="S17" s="2000"/>
      <c r="T17" s="1943"/>
      <c r="U17" s="1904"/>
      <c r="V17" s="1904"/>
      <c r="W17" s="1943"/>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s="43" customFormat="1" ht="15.75">
      <c r="A18" s="1998"/>
      <c r="B18" s="1996"/>
      <c r="C18" s="1168" t="s">
        <v>728</v>
      </c>
      <c r="D18" s="1127"/>
      <c r="E18" s="1109">
        <v>30</v>
      </c>
      <c r="F18" s="1111"/>
      <c r="G18" s="1111"/>
      <c r="H18" s="135"/>
      <c r="I18" s="1111"/>
      <c r="J18" s="1111"/>
      <c r="K18" s="1111"/>
      <c r="L18" s="1111"/>
      <c r="M18" s="1111"/>
      <c r="N18" s="1111"/>
      <c r="O18" s="1111"/>
      <c r="P18" s="1227"/>
      <c r="Q18" s="1136"/>
      <c r="R18" s="1137"/>
      <c r="S18" s="2001"/>
      <c r="T18" s="1943"/>
      <c r="U18" s="1904"/>
      <c r="V18" s="1904"/>
      <c r="W18" s="1943"/>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s="84" customFormat="1" ht="23.25" customHeight="1">
      <c r="A19" s="2002" t="s">
        <v>729</v>
      </c>
      <c r="B19" s="2003" t="s">
        <v>730</v>
      </c>
      <c r="C19" s="1169" t="s">
        <v>731</v>
      </c>
      <c r="D19" s="1228"/>
      <c r="E19" s="1113">
        <v>8</v>
      </c>
      <c r="F19" s="1228"/>
      <c r="G19" s="839"/>
      <c r="H19" s="839"/>
      <c r="I19" s="839"/>
      <c r="J19" s="839"/>
      <c r="K19" s="839"/>
      <c r="L19" s="839"/>
      <c r="M19" s="839"/>
      <c r="N19" s="839"/>
      <c r="O19" s="839"/>
      <c r="P19" s="1242">
        <v>102070.72</v>
      </c>
      <c r="Q19" s="1170"/>
      <c r="R19" s="1172"/>
      <c r="S19" s="1222" t="s">
        <v>726</v>
      </c>
      <c r="T19" s="1980"/>
      <c r="U19" s="1904"/>
      <c r="V19" s="1904"/>
      <c r="W19" s="1980"/>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row>
    <row r="20" spans="1:114" s="84" customFormat="1" ht="23.25" customHeight="1">
      <c r="A20" s="1857"/>
      <c r="B20" s="2003"/>
      <c r="C20" s="1171" t="s">
        <v>732</v>
      </c>
      <c r="D20" s="765"/>
      <c r="E20" s="763"/>
      <c r="F20" s="765"/>
      <c r="G20" s="1229"/>
      <c r="H20" s="839"/>
      <c r="I20" s="839"/>
      <c r="J20" s="839"/>
      <c r="K20" s="839"/>
      <c r="L20" s="839"/>
      <c r="M20" s="839"/>
      <c r="N20" s="839"/>
      <c r="O20" s="839"/>
      <c r="P20" s="1227"/>
      <c r="Q20" s="1170"/>
      <c r="R20" s="1172"/>
      <c r="S20" s="1222"/>
      <c r="T20" s="1980"/>
      <c r="U20" s="1904"/>
      <c r="V20" s="1904"/>
      <c r="W20" s="1980"/>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row>
    <row r="21" spans="1:114" s="84" customFormat="1">
      <c r="A21" s="1857"/>
      <c r="B21" s="2003"/>
      <c r="C21" s="1171" t="s">
        <v>733</v>
      </c>
      <c r="D21" s="765"/>
      <c r="E21" s="763"/>
      <c r="F21" s="765"/>
      <c r="G21" s="1229"/>
      <c r="H21" s="839"/>
      <c r="I21" s="839"/>
      <c r="J21" s="839"/>
      <c r="K21" s="839"/>
      <c r="L21" s="839"/>
      <c r="M21" s="839"/>
      <c r="N21" s="839"/>
      <c r="O21" s="839"/>
      <c r="P21" s="1227"/>
      <c r="Q21" s="1170"/>
      <c r="R21" s="1172"/>
      <c r="S21" s="1222"/>
      <c r="T21" s="1980"/>
      <c r="U21" s="1904"/>
      <c r="V21" s="1904"/>
      <c r="W21" s="1980"/>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row>
    <row r="22" spans="1:114" s="84" customFormat="1" ht="35.450000000000003" customHeight="1">
      <c r="A22" s="1857"/>
      <c r="B22" s="2003"/>
      <c r="C22" s="1171" t="s">
        <v>734</v>
      </c>
      <c r="D22" s="765"/>
      <c r="E22" s="763"/>
      <c r="F22" s="765"/>
      <c r="G22" s="1229"/>
      <c r="H22" s="839"/>
      <c r="I22" s="839"/>
      <c r="J22" s="839"/>
      <c r="K22" s="839"/>
      <c r="L22" s="839"/>
      <c r="M22" s="839"/>
      <c r="N22" s="839"/>
      <c r="O22" s="839"/>
      <c r="P22" s="1227"/>
      <c r="Q22" s="1170"/>
      <c r="R22" s="1172"/>
      <c r="S22" s="1222"/>
      <c r="T22" s="1980"/>
      <c r="U22" s="1904"/>
      <c r="V22" s="1904"/>
      <c r="W22" s="1980"/>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row>
    <row r="23" spans="1:114" s="84" customFormat="1">
      <c r="A23" s="1857"/>
      <c r="B23" s="2003"/>
      <c r="C23" s="1171" t="s">
        <v>735</v>
      </c>
      <c r="D23" s="765"/>
      <c r="E23" s="763"/>
      <c r="F23" s="765"/>
      <c r="G23" s="1229"/>
      <c r="H23" s="839"/>
      <c r="I23" s="839"/>
      <c r="J23" s="839"/>
      <c r="K23" s="839"/>
      <c r="L23" s="839"/>
      <c r="M23" s="839"/>
      <c r="N23" s="839"/>
      <c r="O23" s="839"/>
      <c r="P23" s="1227"/>
      <c r="Q23" s="1170"/>
      <c r="R23" s="1172"/>
      <c r="S23" s="1222"/>
      <c r="T23" s="1980"/>
      <c r="U23" s="1904"/>
      <c r="V23" s="1904"/>
      <c r="W23" s="1980"/>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row>
    <row r="24" spans="1:114" s="84" customFormat="1" ht="23.25" customHeight="1">
      <c r="A24" s="1857"/>
      <c r="B24" s="2003"/>
      <c r="C24" s="1171" t="s">
        <v>736</v>
      </c>
      <c r="D24" s="765"/>
      <c r="E24" s="763"/>
      <c r="F24" s="765"/>
      <c r="G24" s="1229"/>
      <c r="H24" s="839"/>
      <c r="I24" s="839"/>
      <c r="J24" s="839"/>
      <c r="K24" s="839"/>
      <c r="L24" s="839"/>
      <c r="M24" s="839"/>
      <c r="N24" s="839"/>
      <c r="O24" s="839"/>
      <c r="P24" s="1227"/>
      <c r="Q24" s="1170"/>
      <c r="R24" s="1172"/>
      <c r="S24" s="1222"/>
      <c r="T24" s="1980"/>
      <c r="U24" s="1904"/>
      <c r="V24" s="1904"/>
      <c r="W24" s="1980"/>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row>
    <row r="25" spans="1:114" s="84" customFormat="1" ht="23.25" customHeight="1">
      <c r="A25" s="1857"/>
      <c r="B25" s="2003"/>
      <c r="C25" s="1171" t="s">
        <v>737</v>
      </c>
      <c r="D25" s="765"/>
      <c r="E25" s="763"/>
      <c r="F25" s="765"/>
      <c r="G25" s="1229"/>
      <c r="H25" s="839"/>
      <c r="I25" s="839"/>
      <c r="J25" s="839"/>
      <c r="K25" s="839"/>
      <c r="L25" s="839"/>
      <c r="M25" s="839"/>
      <c r="N25" s="839"/>
      <c r="O25" s="839"/>
      <c r="P25" s="1227"/>
      <c r="Q25" s="1170"/>
      <c r="R25" s="1172"/>
      <c r="S25" s="1222"/>
      <c r="T25" s="1980"/>
      <c r="U25" s="1904"/>
      <c r="V25" s="1904"/>
      <c r="W25" s="1980"/>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row>
    <row r="26" spans="1:114" s="84" customFormat="1" ht="23.25" customHeight="1">
      <c r="A26" s="1857"/>
      <c r="B26" s="2003"/>
      <c r="C26" s="1171" t="s">
        <v>738</v>
      </c>
      <c r="D26" s="765"/>
      <c r="E26" s="763"/>
      <c r="F26" s="765"/>
      <c r="G26" s="1229"/>
      <c r="H26" s="839"/>
      <c r="I26" s="839"/>
      <c r="J26" s="839"/>
      <c r="K26" s="839"/>
      <c r="L26" s="839"/>
      <c r="M26" s="839"/>
      <c r="N26" s="839"/>
      <c r="O26" s="839"/>
      <c r="P26" s="1227"/>
      <c r="Q26" s="1170"/>
      <c r="R26" s="1172"/>
      <c r="S26" s="1222"/>
      <c r="T26" s="1980"/>
      <c r="U26" s="1904"/>
      <c r="V26" s="1904"/>
      <c r="W26" s="1980"/>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row>
    <row r="27" spans="1:114" s="84" customFormat="1" ht="23.25" customHeight="1">
      <c r="A27" s="1857"/>
      <c r="B27" s="2003"/>
      <c r="C27" s="1171" t="s">
        <v>739</v>
      </c>
      <c r="D27" s="765"/>
      <c r="E27" s="763"/>
      <c r="F27" s="765"/>
      <c r="G27" s="1229"/>
      <c r="H27" s="839"/>
      <c r="I27" s="839"/>
      <c r="J27" s="839"/>
      <c r="K27" s="839"/>
      <c r="L27" s="839"/>
      <c r="M27" s="839"/>
      <c r="N27" s="839"/>
      <c r="O27" s="839"/>
      <c r="P27" s="1227"/>
      <c r="Q27" s="1170"/>
      <c r="R27" s="1172"/>
      <c r="S27" s="1222"/>
      <c r="T27" s="1980"/>
      <c r="U27" s="1904"/>
      <c r="V27" s="1904"/>
      <c r="W27" s="1980"/>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row>
    <row r="28" spans="1:114" s="84" customFormat="1" ht="23.25" customHeight="1">
      <c r="A28" s="1857"/>
      <c r="B28" s="2003"/>
      <c r="C28" s="1171" t="s">
        <v>740</v>
      </c>
      <c r="D28" s="765"/>
      <c r="E28" s="763"/>
      <c r="F28" s="765"/>
      <c r="G28" s="1229"/>
      <c r="H28" s="839"/>
      <c r="I28" s="839"/>
      <c r="J28" s="839"/>
      <c r="K28" s="839"/>
      <c r="L28" s="839"/>
      <c r="M28" s="839"/>
      <c r="N28" s="839"/>
      <c r="O28" s="839"/>
      <c r="P28" s="1227"/>
      <c r="Q28" s="1170"/>
      <c r="R28" s="1172"/>
      <c r="S28" s="1222"/>
      <c r="T28" s="1980"/>
      <c r="U28" s="1904"/>
      <c r="V28" s="1904"/>
      <c r="W28" s="1980"/>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row>
    <row r="29" spans="1:114" s="84" customFormat="1" ht="23.25" customHeight="1">
      <c r="A29" s="1857"/>
      <c r="B29" s="2003"/>
      <c r="C29" s="1171" t="s">
        <v>741</v>
      </c>
      <c r="D29" s="765"/>
      <c r="E29" s="763"/>
      <c r="F29" s="765"/>
      <c r="G29" s="1229"/>
      <c r="H29" s="839"/>
      <c r="I29" s="839"/>
      <c r="J29" s="839"/>
      <c r="K29" s="839"/>
      <c r="L29" s="839"/>
      <c r="M29" s="839"/>
      <c r="N29" s="839"/>
      <c r="O29" s="839"/>
      <c r="P29" s="1227"/>
      <c r="Q29" s="1170"/>
      <c r="R29" s="1172"/>
      <c r="S29" s="1222"/>
      <c r="T29" s="1980"/>
      <c r="U29" s="1904"/>
      <c r="V29" s="1904"/>
      <c r="W29" s="1980"/>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row>
    <row r="30" spans="1:114" s="84" customFormat="1" ht="23.25" customHeight="1">
      <c r="A30" s="1857"/>
      <c r="B30" s="2003"/>
      <c r="C30" s="1171" t="s">
        <v>742</v>
      </c>
      <c r="D30" s="765"/>
      <c r="E30" s="763"/>
      <c r="F30" s="765"/>
      <c r="G30" s="1229"/>
      <c r="H30" s="839"/>
      <c r="I30" s="839"/>
      <c r="J30" s="839"/>
      <c r="K30" s="839"/>
      <c r="L30" s="839"/>
      <c r="M30" s="839"/>
      <c r="N30" s="839"/>
      <c r="O30" s="839"/>
      <c r="P30" s="1227"/>
      <c r="Q30" s="1170"/>
      <c r="R30" s="1172"/>
      <c r="S30" s="1222"/>
      <c r="T30" s="1980"/>
      <c r="U30" s="1904"/>
      <c r="V30" s="1904"/>
      <c r="W30" s="1980"/>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row>
    <row r="31" spans="1:114" s="84" customFormat="1" ht="23.25" customHeight="1">
      <c r="A31" s="1857"/>
      <c r="B31" s="2003"/>
      <c r="C31" s="1171" t="s">
        <v>743</v>
      </c>
      <c r="D31" s="765"/>
      <c r="E31" s="763"/>
      <c r="F31" s="765"/>
      <c r="G31" s="1229"/>
      <c r="H31" s="839"/>
      <c r="I31" s="839"/>
      <c r="J31" s="839"/>
      <c r="K31" s="839"/>
      <c r="L31" s="839"/>
      <c r="M31" s="839"/>
      <c r="N31" s="839"/>
      <c r="O31" s="839"/>
      <c r="P31" s="1227"/>
      <c r="Q31" s="1170"/>
      <c r="R31" s="1172"/>
      <c r="S31" s="1222"/>
      <c r="T31" s="1980"/>
      <c r="U31" s="1904"/>
      <c r="V31" s="1904"/>
      <c r="W31" s="1980"/>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row>
    <row r="32" spans="1:114" s="84" customFormat="1" ht="55.5" customHeight="1">
      <c r="A32" s="1857"/>
      <c r="B32" s="2003"/>
      <c r="C32" s="1171" t="s">
        <v>744</v>
      </c>
      <c r="D32" s="765"/>
      <c r="E32" s="763"/>
      <c r="F32" s="765"/>
      <c r="G32" s="1229"/>
      <c r="H32" s="839"/>
      <c r="I32" s="839"/>
      <c r="J32" s="839"/>
      <c r="K32" s="839"/>
      <c r="L32" s="839"/>
      <c r="M32" s="839"/>
      <c r="N32" s="839"/>
      <c r="O32" s="839"/>
      <c r="P32" s="1227"/>
      <c r="Q32" s="1170"/>
      <c r="R32" s="1172"/>
      <c r="S32" s="1222"/>
      <c r="T32" s="1980"/>
      <c r="U32" s="1904"/>
      <c r="V32" s="1904"/>
      <c r="W32" s="1980"/>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row>
    <row r="33" spans="1:114" s="85" customFormat="1" ht="37.5" customHeight="1">
      <c r="A33" s="1857"/>
      <c r="B33" s="2003"/>
      <c r="C33" s="1169" t="s">
        <v>745</v>
      </c>
      <c r="D33" s="1109">
        <v>16</v>
      </c>
      <c r="E33" s="1230"/>
      <c r="F33" s="1108"/>
      <c r="G33" s="839"/>
      <c r="H33" s="839"/>
      <c r="I33" s="839"/>
      <c r="J33" s="839"/>
      <c r="K33" s="839"/>
      <c r="L33" s="839"/>
      <c r="M33" s="839"/>
      <c r="N33" s="839"/>
      <c r="O33" s="839"/>
      <c r="P33" s="1227"/>
      <c r="Q33" s="1138"/>
      <c r="R33" s="1139"/>
      <c r="S33" s="1222"/>
      <c r="T33" s="1980"/>
      <c r="U33" s="1904"/>
      <c r="V33" s="1904"/>
      <c r="W33" s="1980"/>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s="86" customFormat="1" ht="28.5">
      <c r="A34" s="1857"/>
      <c r="B34" s="2003"/>
      <c r="C34" s="1169" t="s">
        <v>746</v>
      </c>
      <c r="D34" s="1231">
        <v>2</v>
      </c>
      <c r="E34" s="839"/>
      <c r="F34" s="839"/>
      <c r="G34" s="839"/>
      <c r="H34" s="135"/>
      <c r="I34" s="839"/>
      <c r="J34" s="839"/>
      <c r="K34" s="839"/>
      <c r="L34" s="839"/>
      <c r="M34" s="839"/>
      <c r="N34" s="839"/>
      <c r="O34" s="839"/>
      <c r="P34" s="1242">
        <v>163995</v>
      </c>
      <c r="Q34" s="1170"/>
      <c r="R34" s="1172"/>
      <c r="S34" s="1222"/>
      <c r="T34" s="1980"/>
      <c r="U34" s="1904"/>
      <c r="V34" s="1904"/>
      <c r="W34" s="1980"/>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row>
    <row r="35" spans="1:114" s="88" customFormat="1" ht="28.5">
      <c r="A35" s="1857"/>
      <c r="B35" s="2003"/>
      <c r="C35" s="1169" t="s">
        <v>747</v>
      </c>
      <c r="D35" s="839"/>
      <c r="E35" s="839"/>
      <c r="F35" s="1231">
        <v>1</v>
      </c>
      <c r="G35" s="839"/>
      <c r="H35" s="839"/>
      <c r="I35" s="839"/>
      <c r="J35" s="839"/>
      <c r="K35" s="839"/>
      <c r="L35" s="839"/>
      <c r="M35" s="839"/>
      <c r="N35" s="839"/>
      <c r="O35" s="839"/>
      <c r="P35" s="1242"/>
      <c r="Q35" s="1170"/>
      <c r="R35" s="1172"/>
      <c r="S35" s="1222"/>
      <c r="T35" s="1980"/>
      <c r="U35" s="1904"/>
      <c r="V35" s="1904"/>
      <c r="W35" s="1980"/>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row>
    <row r="36" spans="1:114" s="86" customFormat="1" ht="42.75">
      <c r="A36" s="1857"/>
      <c r="B36" s="2003"/>
      <c r="C36" s="1169" t="s">
        <v>748</v>
      </c>
      <c r="D36" s="1231">
        <v>2</v>
      </c>
      <c r="E36" s="839"/>
      <c r="F36" s="839"/>
      <c r="G36" s="839"/>
      <c r="H36" s="839"/>
      <c r="I36" s="839"/>
      <c r="J36" s="839"/>
      <c r="K36" s="839"/>
      <c r="L36" s="839"/>
      <c r="M36" s="839"/>
      <c r="N36" s="839"/>
      <c r="O36" s="839"/>
      <c r="P36" s="1242">
        <v>214271</v>
      </c>
      <c r="Q36" s="1170"/>
      <c r="R36" s="1172"/>
      <c r="S36" s="1222"/>
      <c r="T36" s="1980"/>
      <c r="U36" s="1904"/>
      <c r="V36" s="1904"/>
      <c r="W36" s="1980"/>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row>
    <row r="37" spans="1:114" s="86" customFormat="1" ht="57">
      <c r="A37" s="1857"/>
      <c r="B37" s="2003"/>
      <c r="C37" s="1169" t="s">
        <v>749</v>
      </c>
      <c r="D37" s="1231">
        <v>1</v>
      </c>
      <c r="E37" s="839"/>
      <c r="F37" s="839"/>
      <c r="G37" s="839"/>
      <c r="H37" s="839"/>
      <c r="I37" s="839"/>
      <c r="J37" s="839"/>
      <c r="K37" s="839"/>
      <c r="L37" s="839"/>
      <c r="M37" s="839"/>
      <c r="N37" s="839"/>
      <c r="O37" s="839"/>
      <c r="P37" s="1242">
        <v>155637.44</v>
      </c>
      <c r="Q37" s="1170"/>
      <c r="R37" s="1172"/>
      <c r="S37" s="1222"/>
      <c r="T37" s="1980"/>
      <c r="U37" s="1904"/>
      <c r="V37" s="1904"/>
      <c r="W37" s="1980"/>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row>
    <row r="38" spans="1:114" s="85" customFormat="1" ht="42.75">
      <c r="A38" s="1173" t="s">
        <v>750</v>
      </c>
      <c r="B38" s="1140" t="s">
        <v>751</v>
      </c>
      <c r="C38" s="1174" t="s">
        <v>752</v>
      </c>
      <c r="D38" s="1088"/>
      <c r="E38" s="765"/>
      <c r="F38" s="763">
        <v>1</v>
      </c>
      <c r="G38" s="765"/>
      <c r="H38" s="765"/>
      <c r="I38" s="765"/>
      <c r="J38" s="1114"/>
      <c r="K38" s="765"/>
      <c r="L38" s="765"/>
      <c r="M38" s="765"/>
      <c r="N38" s="765"/>
      <c r="O38" s="765"/>
      <c r="P38" s="1243"/>
      <c r="Q38" s="1141"/>
      <c r="R38" s="1141"/>
      <c r="S38" s="1183"/>
      <c r="T38" s="1943"/>
      <c r="U38" s="1904"/>
      <c r="V38" s="1904"/>
      <c r="W38" s="1943"/>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s="43" customFormat="1" ht="28.5">
      <c r="A39" s="632" t="s">
        <v>753</v>
      </c>
      <c r="B39" s="633" t="s">
        <v>754</v>
      </c>
      <c r="C39" s="1156" t="s">
        <v>755</v>
      </c>
      <c r="D39" s="1232">
        <v>1000</v>
      </c>
      <c r="E39" s="1111"/>
      <c r="F39" s="1111"/>
      <c r="G39" s="1111"/>
      <c r="H39" s="1111"/>
      <c r="I39" s="1111"/>
      <c r="J39" s="1111"/>
      <c r="K39" s="1111"/>
      <c r="L39" s="1111"/>
      <c r="M39" s="1111"/>
      <c r="N39" s="1111"/>
      <c r="O39" s="1111"/>
      <c r="P39" s="1244">
        <v>7800000</v>
      </c>
      <c r="Q39" s="1176"/>
      <c r="R39" s="1177"/>
      <c r="S39" s="1175" t="s">
        <v>720</v>
      </c>
      <c r="T39" s="1943"/>
      <c r="U39" s="1904"/>
      <c r="V39" s="1904"/>
      <c r="W39" s="1943"/>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s="43" customFormat="1" ht="28.5">
      <c r="A40" s="1178" t="s">
        <v>756</v>
      </c>
      <c r="B40" s="1179" t="s">
        <v>757</v>
      </c>
      <c r="C40" s="1180" t="s">
        <v>758</v>
      </c>
      <c r="D40" s="1233">
        <v>100</v>
      </c>
      <c r="E40" s="1234"/>
      <c r="F40" s="1234"/>
      <c r="G40" s="1234"/>
      <c r="H40" s="1234"/>
      <c r="I40" s="1234"/>
      <c r="J40" s="1234"/>
      <c r="K40" s="1234"/>
      <c r="L40" s="1234"/>
      <c r="M40" s="1234"/>
      <c r="N40" s="1234"/>
      <c r="O40" s="1234"/>
      <c r="P40" s="1245">
        <v>117800</v>
      </c>
      <c r="Q40" s="1181"/>
      <c r="R40" s="1182"/>
      <c r="S40" s="1183"/>
      <c r="T40" s="1943"/>
      <c r="U40" s="1904"/>
      <c r="V40" s="1904"/>
      <c r="W40" s="1943"/>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s="43" customFormat="1" ht="32.25" customHeight="1">
      <c r="A41" s="633" t="s">
        <v>759</v>
      </c>
      <c r="B41" s="633" t="s">
        <v>757</v>
      </c>
      <c r="C41" s="1156" t="s">
        <v>760</v>
      </c>
      <c r="D41" s="763">
        <v>1</v>
      </c>
      <c r="E41" s="765"/>
      <c r="F41" s="765"/>
      <c r="G41" s="765"/>
      <c r="H41" s="765"/>
      <c r="I41" s="765"/>
      <c r="J41" s="765"/>
      <c r="K41" s="765"/>
      <c r="L41" s="765"/>
      <c r="M41" s="765"/>
      <c r="N41" s="765"/>
      <c r="O41" s="765"/>
      <c r="P41" s="1246">
        <v>192772</v>
      </c>
      <c r="Q41" s="1184"/>
      <c r="R41" s="1185"/>
      <c r="S41" s="1183"/>
      <c r="T41" s="1943"/>
      <c r="U41" s="1904"/>
      <c r="V41" s="1904"/>
      <c r="W41" s="1943"/>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s="43" customFormat="1" ht="57">
      <c r="A42" s="633" t="s">
        <v>761</v>
      </c>
      <c r="B42" s="633" t="s">
        <v>762</v>
      </c>
      <c r="C42" s="1156" t="s">
        <v>763</v>
      </c>
      <c r="D42" s="763">
        <v>1000</v>
      </c>
      <c r="E42" s="765"/>
      <c r="F42" s="765"/>
      <c r="G42" s="765"/>
      <c r="H42" s="765"/>
      <c r="I42" s="765"/>
      <c r="J42" s="559"/>
      <c r="K42" s="765"/>
      <c r="L42" s="765"/>
      <c r="M42" s="765"/>
      <c r="N42" s="765"/>
      <c r="O42" s="765"/>
      <c r="P42" s="1247">
        <v>1034935</v>
      </c>
      <c r="Q42" s="1142"/>
      <c r="R42" s="1142"/>
      <c r="S42" s="1183"/>
      <c r="T42" s="1943"/>
      <c r="U42" s="1904"/>
      <c r="V42" s="1904"/>
      <c r="W42" s="1943"/>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s="43" customFormat="1" ht="42.75">
      <c r="A43" s="634" t="s">
        <v>764</v>
      </c>
      <c r="B43" s="633" t="s">
        <v>765</v>
      </c>
      <c r="C43" s="638" t="s">
        <v>766</v>
      </c>
      <c r="D43" s="763">
        <v>1</v>
      </c>
      <c r="E43" s="765"/>
      <c r="F43" s="765"/>
      <c r="G43" s="765"/>
      <c r="H43" s="765"/>
      <c r="I43" s="765"/>
      <c r="J43" s="765"/>
      <c r="K43" s="765"/>
      <c r="L43" s="765"/>
      <c r="M43" s="765"/>
      <c r="N43" s="765"/>
      <c r="O43" s="765"/>
      <c r="P43" s="1248">
        <v>12000</v>
      </c>
      <c r="Q43" s="1142"/>
      <c r="R43" s="1142"/>
      <c r="S43" s="1183"/>
      <c r="T43" s="1943"/>
      <c r="U43" s="1904"/>
      <c r="V43" s="1904"/>
      <c r="W43" s="19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s="43" customFormat="1" ht="42.75">
      <c r="A44" s="1186" t="s">
        <v>767</v>
      </c>
      <c r="B44" s="1187" t="s">
        <v>768</v>
      </c>
      <c r="C44" s="1188" t="s">
        <v>769</v>
      </c>
      <c r="D44" s="1236">
        <v>100</v>
      </c>
      <c r="E44" s="1230"/>
      <c r="F44" s="1230"/>
      <c r="G44" s="1230"/>
      <c r="H44" s="1230"/>
      <c r="I44" s="1230"/>
      <c r="J44" s="1230"/>
      <c r="K44" s="1230"/>
      <c r="L44" s="1230"/>
      <c r="M44" s="1230"/>
      <c r="N44" s="1230"/>
      <c r="O44" s="1230"/>
      <c r="P44" s="1249"/>
      <c r="Q44" s="1184"/>
      <c r="R44" s="1184"/>
      <c r="S44" s="1175"/>
      <c r="T44" s="1943"/>
      <c r="U44" s="1904"/>
      <c r="V44" s="1904"/>
      <c r="W44" s="1943"/>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ht="27">
      <c r="A45" s="1189" t="s">
        <v>770</v>
      </c>
      <c r="B45" s="1190" t="s">
        <v>771</v>
      </c>
      <c r="C45" s="1191" t="s">
        <v>449</v>
      </c>
      <c r="D45" s="1237"/>
      <c r="E45" s="1237"/>
      <c r="F45" s="1237"/>
      <c r="G45" s="1237"/>
      <c r="H45" s="1237"/>
      <c r="I45" s="1237"/>
      <c r="J45" s="1237"/>
      <c r="K45" s="1237"/>
      <c r="L45" s="1237"/>
      <c r="M45" s="1237"/>
      <c r="N45" s="1237"/>
      <c r="O45" s="1237"/>
      <c r="P45" s="1238"/>
      <c r="Q45" s="1184"/>
      <c r="R45" s="1184"/>
      <c r="S45" s="1175" t="s">
        <v>720</v>
      </c>
      <c r="T45" s="1943"/>
      <c r="U45" s="1904"/>
      <c r="V45" s="1904"/>
      <c r="W45" s="1943"/>
    </row>
    <row r="46" spans="1:114" s="43" customFormat="1" ht="28.5">
      <c r="A46" s="1143" t="s">
        <v>772</v>
      </c>
      <c r="B46" s="1144" t="s">
        <v>773</v>
      </c>
      <c r="C46" s="1145" t="s">
        <v>187</v>
      </c>
      <c r="D46" s="1115"/>
      <c r="E46" s="763">
        <v>1</v>
      </c>
      <c r="F46" s="1115"/>
      <c r="G46" s="559"/>
      <c r="H46" s="559"/>
      <c r="I46" s="559"/>
      <c r="J46" s="1115"/>
      <c r="K46" s="1115"/>
      <c r="L46" s="1115"/>
      <c r="M46" s="765"/>
      <c r="N46" s="765"/>
      <c r="O46" s="765"/>
      <c r="P46" s="1235"/>
      <c r="Q46" s="1146"/>
      <c r="R46" s="1146"/>
      <c r="S46" s="1147"/>
      <c r="T46" s="1943"/>
      <c r="U46" s="1904"/>
      <c r="V46" s="1904"/>
      <c r="W46" s="1943"/>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s="43" customFormat="1" ht="28.5">
      <c r="A47" s="1143" t="s">
        <v>774</v>
      </c>
      <c r="B47" s="1144" t="s">
        <v>775</v>
      </c>
      <c r="C47" s="643" t="s">
        <v>776</v>
      </c>
      <c r="D47" s="1115"/>
      <c r="E47" s="1115"/>
      <c r="F47" s="763">
        <v>1</v>
      </c>
      <c r="G47" s="135"/>
      <c r="H47" s="559"/>
      <c r="I47" s="559"/>
      <c r="J47" s="1115"/>
      <c r="K47" s="1115"/>
      <c r="L47" s="1115"/>
      <c r="M47" s="765"/>
      <c r="N47" s="765"/>
      <c r="O47" s="765"/>
      <c r="P47" s="1235"/>
      <c r="Q47" s="1146"/>
      <c r="R47" s="1146"/>
      <c r="S47" s="1147" t="s">
        <v>720</v>
      </c>
      <c r="T47" s="1943"/>
      <c r="U47" s="1904"/>
      <c r="V47" s="1904"/>
      <c r="W47" s="1943"/>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s="43" customFormat="1" ht="42.75">
      <c r="A48" s="1143" t="s">
        <v>777</v>
      </c>
      <c r="B48" s="1144" t="s">
        <v>778</v>
      </c>
      <c r="C48" s="643" t="s">
        <v>779</v>
      </c>
      <c r="D48" s="1115"/>
      <c r="E48" s="1115"/>
      <c r="F48" s="763">
        <v>1</v>
      </c>
      <c r="G48" s="1115"/>
      <c r="H48" s="1115"/>
      <c r="I48" s="1115"/>
      <c r="J48" s="1115"/>
      <c r="K48" s="1115"/>
      <c r="L48" s="1115"/>
      <c r="M48" s="1115"/>
      <c r="N48" s="1115"/>
      <c r="O48" s="1115"/>
      <c r="P48" s="1235"/>
      <c r="Q48" s="1146"/>
      <c r="R48" s="1146"/>
      <c r="S48" s="1147"/>
      <c r="T48" s="1943"/>
      <c r="U48" s="1904"/>
      <c r="V48" s="1904"/>
      <c r="W48" s="1943"/>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s="43" customFormat="1" ht="42.75">
      <c r="A49" s="1148" t="s">
        <v>780</v>
      </c>
      <c r="B49" s="1149" t="s">
        <v>781</v>
      </c>
      <c r="C49" s="643" t="s">
        <v>449</v>
      </c>
      <c r="D49" s="1115"/>
      <c r="E49" s="1115"/>
      <c r="F49" s="763">
        <v>1</v>
      </c>
      <c r="G49" s="559"/>
      <c r="H49" s="559"/>
      <c r="I49" s="559"/>
      <c r="J49" s="1115"/>
      <c r="K49" s="1115"/>
      <c r="L49" s="1116"/>
      <c r="M49" s="1116"/>
      <c r="N49" s="1116"/>
      <c r="O49" s="1115"/>
      <c r="P49" s="1235"/>
      <c r="Q49" s="1146"/>
      <c r="R49" s="1146"/>
      <c r="S49" s="1147" t="s">
        <v>782</v>
      </c>
      <c r="T49" s="1943"/>
      <c r="U49" s="1904"/>
      <c r="V49" s="1904"/>
      <c r="W49" s="1943"/>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s="43" customFormat="1" ht="28.5">
      <c r="A50" s="1152" t="s">
        <v>783</v>
      </c>
      <c r="B50" s="650" t="s">
        <v>784</v>
      </c>
      <c r="C50" s="643" t="s">
        <v>449</v>
      </c>
      <c r="D50" s="1115"/>
      <c r="E50" s="1115"/>
      <c r="F50" s="763">
        <v>1</v>
      </c>
      <c r="G50" s="559"/>
      <c r="H50" s="559"/>
      <c r="I50" s="559"/>
      <c r="J50" s="1115"/>
      <c r="K50" s="1115"/>
      <c r="L50" s="1116"/>
      <c r="M50" s="1116"/>
      <c r="N50" s="1116"/>
      <c r="O50" s="1115"/>
      <c r="P50" s="1235"/>
      <c r="Q50" s="1146"/>
      <c r="R50" s="1146"/>
      <c r="S50" s="1147" t="s">
        <v>785</v>
      </c>
      <c r="T50" s="1943"/>
      <c r="U50" s="1904"/>
      <c r="V50" s="1904"/>
      <c r="W50" s="1943"/>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s="43" customFormat="1" ht="57">
      <c r="A51" s="1148" t="s">
        <v>786</v>
      </c>
      <c r="B51" s="1149" t="s">
        <v>787</v>
      </c>
      <c r="C51" s="633"/>
      <c r="D51" s="1115"/>
      <c r="E51" s="1115"/>
      <c r="F51" s="763"/>
      <c r="G51" s="559"/>
      <c r="H51" s="559"/>
      <c r="I51" s="559"/>
      <c r="J51" s="1115"/>
      <c r="K51" s="1115"/>
      <c r="L51" s="1116"/>
      <c r="M51" s="1116"/>
      <c r="N51" s="1116"/>
      <c r="O51" s="1115"/>
      <c r="P51" s="1235"/>
      <c r="Q51" s="1146"/>
      <c r="R51" s="1146"/>
      <c r="S51" s="1147"/>
      <c r="T51" s="1943"/>
      <c r="U51" s="1904"/>
      <c r="V51" s="1904"/>
      <c r="W51" s="1943"/>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7">
      <c r="A52" s="1150" t="s">
        <v>788</v>
      </c>
      <c r="B52" s="1192" t="s">
        <v>789</v>
      </c>
      <c r="C52" s="636" t="s">
        <v>790</v>
      </c>
      <c r="D52" s="764"/>
      <c r="E52" s="765"/>
      <c r="F52" s="765"/>
      <c r="G52" s="765"/>
      <c r="H52" s="765"/>
      <c r="I52" s="765"/>
      <c r="J52" s="765"/>
      <c r="K52" s="765"/>
      <c r="L52" s="765"/>
      <c r="M52" s="765"/>
      <c r="N52" s="765"/>
      <c r="O52" s="1117"/>
      <c r="P52" s="1250">
        <f>P53+P54+P55</f>
        <v>155000</v>
      </c>
      <c r="Q52" s="1193"/>
      <c r="R52" s="1194"/>
      <c r="S52" s="1175"/>
      <c r="T52" s="1943"/>
      <c r="U52" s="1904"/>
      <c r="V52" s="1904"/>
      <c r="W52" s="1943"/>
    </row>
    <row r="53" spans="1:114" s="43" customFormat="1" ht="42.75">
      <c r="A53" s="1152" t="s">
        <v>791</v>
      </c>
      <c r="B53" s="650" t="s">
        <v>792</v>
      </c>
      <c r="C53" s="638" t="s">
        <v>793</v>
      </c>
      <c r="D53" s="763">
        <v>1</v>
      </c>
      <c r="E53" s="765"/>
      <c r="F53" s="765"/>
      <c r="G53" s="1118"/>
      <c r="H53" s="765"/>
      <c r="I53" s="765"/>
      <c r="J53" s="765"/>
      <c r="K53" s="765"/>
      <c r="L53" s="765"/>
      <c r="M53" s="765"/>
      <c r="N53" s="765"/>
      <c r="O53" s="765"/>
      <c r="P53" s="1242">
        <f>[8]Presupuesto!E41</f>
        <v>155000</v>
      </c>
      <c r="Q53" s="1194"/>
      <c r="R53" s="1194"/>
      <c r="S53" s="1175" t="s">
        <v>794</v>
      </c>
      <c r="T53" s="1943"/>
      <c r="U53" s="1904"/>
      <c r="V53" s="1904"/>
      <c r="W53" s="194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s="43" customFormat="1" ht="28.5">
      <c r="A54" s="1152" t="s">
        <v>795</v>
      </c>
      <c r="B54" s="650" t="s">
        <v>796</v>
      </c>
      <c r="C54" s="638" t="s">
        <v>797</v>
      </c>
      <c r="D54" s="764"/>
      <c r="E54" s="135"/>
      <c r="F54" s="763">
        <v>1</v>
      </c>
      <c r="G54" s="135"/>
      <c r="H54" s="765"/>
      <c r="I54" s="765"/>
      <c r="J54" s="765"/>
      <c r="K54" s="135"/>
      <c r="L54" s="765"/>
      <c r="M54" s="765"/>
      <c r="N54" s="135"/>
      <c r="O54" s="765"/>
      <c r="P54" s="1248"/>
      <c r="Q54" s="1194"/>
      <c r="R54" s="1194"/>
      <c r="S54" s="1175" t="s">
        <v>798</v>
      </c>
      <c r="T54" s="1943"/>
      <c r="U54" s="1904"/>
      <c r="V54" s="1904"/>
      <c r="W54" s="1943"/>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s="93" customFormat="1" ht="42.75">
      <c r="A55" s="1153" t="s">
        <v>799</v>
      </c>
      <c r="B55" s="1195" t="s">
        <v>800</v>
      </c>
      <c r="C55" s="1154" t="s">
        <v>801</v>
      </c>
      <c r="D55" s="1119"/>
      <c r="E55" s="1119"/>
      <c r="F55" s="763">
        <v>2</v>
      </c>
      <c r="G55" s="1119"/>
      <c r="H55" s="1120"/>
      <c r="I55" s="1119"/>
      <c r="J55" s="1119"/>
      <c r="K55" s="1119"/>
      <c r="L55" s="1119"/>
      <c r="M55" s="1119"/>
      <c r="N55" s="1119"/>
      <c r="O55" s="1119"/>
      <c r="P55" s="1251"/>
      <c r="Q55" s="1196"/>
      <c r="R55" s="1196"/>
      <c r="S55" s="1197" t="s">
        <v>798</v>
      </c>
      <c r="T55" s="1943"/>
      <c r="U55" s="1904"/>
      <c r="V55" s="1904"/>
      <c r="W55" s="1943"/>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s="7" customFormat="1" ht="27">
      <c r="A56" s="1198" t="s">
        <v>802</v>
      </c>
      <c r="B56" s="1199" t="s">
        <v>313</v>
      </c>
      <c r="C56" s="1200" t="s">
        <v>803</v>
      </c>
      <c r="D56" s="1239"/>
      <c r="E56" s="1239"/>
      <c r="F56" s="1239"/>
      <c r="G56" s="1239"/>
      <c r="H56" s="1239"/>
      <c r="I56" s="1239"/>
      <c r="J56" s="1239"/>
      <c r="K56" s="1239"/>
      <c r="L56" s="1239"/>
      <c r="M56" s="1239"/>
      <c r="N56" s="1239"/>
      <c r="O56" s="1240"/>
      <c r="P56" s="1252">
        <f>P59</f>
        <v>269000</v>
      </c>
      <c r="Q56" s="1201"/>
      <c r="R56" s="1201"/>
      <c r="S56" s="1202" t="s">
        <v>804</v>
      </c>
      <c r="T56" s="1943"/>
      <c r="U56" s="1904"/>
      <c r="V56" s="1904"/>
      <c r="W56" s="1943"/>
    </row>
    <row r="57" spans="1:114" s="43" customFormat="1" ht="71.25">
      <c r="A57" s="1155" t="s">
        <v>805</v>
      </c>
      <c r="B57" s="642" t="s">
        <v>806</v>
      </c>
      <c r="C57" s="1156" t="s">
        <v>3349</v>
      </c>
      <c r="D57" s="763">
        <v>3</v>
      </c>
      <c r="E57" s="763">
        <v>2</v>
      </c>
      <c r="F57" s="763">
        <v>2</v>
      </c>
      <c r="G57" s="559"/>
      <c r="H57" s="559"/>
      <c r="I57" s="765"/>
      <c r="J57" s="765"/>
      <c r="K57" s="765"/>
      <c r="L57" s="765"/>
      <c r="M57" s="765"/>
      <c r="N57" s="765"/>
      <c r="O57" s="765"/>
      <c r="P57" s="1253"/>
      <c r="Q57" s="750"/>
      <c r="R57" s="750"/>
      <c r="S57" s="1203"/>
      <c r="T57" s="1943"/>
      <c r="U57" s="1904"/>
      <c r="V57" s="1904"/>
      <c r="W57" s="1943"/>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s="43" customFormat="1" ht="27">
      <c r="A58" s="1198" t="s">
        <v>807</v>
      </c>
      <c r="B58" s="1157" t="s">
        <v>808</v>
      </c>
      <c r="C58" s="1158" t="s">
        <v>809</v>
      </c>
      <c r="D58" s="764"/>
      <c r="E58" s="763"/>
      <c r="F58" s="763"/>
      <c r="G58" s="559"/>
      <c r="H58" s="559"/>
      <c r="I58" s="765"/>
      <c r="J58" s="117"/>
      <c r="K58" s="765"/>
      <c r="L58" s="765"/>
      <c r="M58" s="765"/>
      <c r="N58" s="765"/>
      <c r="O58" s="765"/>
      <c r="P58" s="1253"/>
      <c r="Q58" s="750"/>
      <c r="R58" s="750"/>
      <c r="S58" s="1202" t="s">
        <v>804</v>
      </c>
      <c r="T58" s="1943"/>
      <c r="U58" s="1904"/>
      <c r="V58" s="1904"/>
      <c r="W58" s="1943"/>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s="43" customFormat="1" ht="114">
      <c r="A59" s="1204" t="s">
        <v>810</v>
      </c>
      <c r="B59" s="1205" t="s">
        <v>215</v>
      </c>
      <c r="C59" s="638" t="s">
        <v>3350</v>
      </c>
      <c r="D59" s="765"/>
      <c r="E59" s="763">
        <v>8</v>
      </c>
      <c r="F59" s="763">
        <v>9</v>
      </c>
      <c r="G59" s="765"/>
      <c r="H59" s="765"/>
      <c r="I59" s="765"/>
      <c r="J59" s="135"/>
      <c r="K59" s="765"/>
      <c r="L59" s="765"/>
      <c r="M59" s="765"/>
      <c r="N59" s="765"/>
      <c r="O59" s="765"/>
      <c r="P59" s="1242">
        <v>269000</v>
      </c>
      <c r="Q59" s="1206"/>
      <c r="R59" s="1206"/>
      <c r="S59" s="1175"/>
      <c r="T59" s="1943"/>
      <c r="U59" s="1904"/>
      <c r="V59" s="1904"/>
      <c r="W59" s="1943"/>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s="43" customFormat="1" ht="40.5">
      <c r="A60" s="1207" t="s">
        <v>811</v>
      </c>
      <c r="B60" s="1192" t="s">
        <v>812</v>
      </c>
      <c r="C60" s="1208" t="s">
        <v>813</v>
      </c>
      <c r="D60" s="763">
        <v>4</v>
      </c>
      <c r="E60" s="763">
        <v>4</v>
      </c>
      <c r="F60" s="763">
        <v>4</v>
      </c>
      <c r="G60" s="763">
        <v>4</v>
      </c>
      <c r="H60" s="763">
        <v>4</v>
      </c>
      <c r="I60" s="763">
        <v>4</v>
      </c>
      <c r="J60" s="763">
        <v>4</v>
      </c>
      <c r="K60" s="763">
        <v>4</v>
      </c>
      <c r="L60" s="763">
        <v>4</v>
      </c>
      <c r="M60" s="763">
        <v>4</v>
      </c>
      <c r="N60" s="763">
        <v>4</v>
      </c>
      <c r="O60" s="763">
        <v>4</v>
      </c>
      <c r="P60" s="1254"/>
      <c r="Q60" s="1194"/>
      <c r="R60" s="1194"/>
      <c r="S60" s="1175" t="s">
        <v>814</v>
      </c>
      <c r="T60" s="1943"/>
      <c r="U60" s="1904"/>
      <c r="V60" s="1904"/>
      <c r="W60" s="1943"/>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7">
      <c r="A61" s="1209" t="s">
        <v>815</v>
      </c>
      <c r="B61" s="1192" t="s">
        <v>816</v>
      </c>
      <c r="C61" s="636" t="s">
        <v>817</v>
      </c>
      <c r="D61" s="664"/>
      <c r="E61" s="664"/>
      <c r="F61" s="664"/>
      <c r="G61" s="664"/>
      <c r="H61" s="664"/>
      <c r="I61" s="664"/>
      <c r="J61" s="664"/>
      <c r="K61" s="664"/>
      <c r="L61" s="664"/>
      <c r="M61" s="664"/>
      <c r="N61" s="664"/>
      <c r="O61" s="1241"/>
      <c r="P61" s="1255">
        <f>SUM(P62:P87)</f>
        <v>977460.84</v>
      </c>
      <c r="Q61" s="1210"/>
      <c r="R61" s="1210"/>
      <c r="S61" s="1203" t="s">
        <v>814</v>
      </c>
      <c r="T61" s="1943"/>
      <c r="U61" s="1904"/>
      <c r="V61" s="1904"/>
      <c r="W61" s="1943"/>
    </row>
    <row r="62" spans="1:114" s="43" customFormat="1" ht="51.75" customHeight="1">
      <c r="A62" s="1991" t="s">
        <v>818</v>
      </c>
      <c r="B62" s="1994" t="s">
        <v>816</v>
      </c>
      <c r="C62" s="638" t="s">
        <v>819</v>
      </c>
      <c r="D62" s="1121"/>
      <c r="E62" s="1122"/>
      <c r="F62" s="763">
        <v>2</v>
      </c>
      <c r="G62" s="559"/>
      <c r="H62" s="559"/>
      <c r="I62" s="559"/>
      <c r="J62" s="1121"/>
      <c r="K62" s="1121"/>
      <c r="L62" s="1121"/>
      <c r="M62" s="1121"/>
      <c r="N62" s="1121"/>
      <c r="O62" s="1121"/>
      <c r="P62" s="1242">
        <v>2600</v>
      </c>
      <c r="Q62" s="1160"/>
      <c r="R62" s="1223"/>
      <c r="S62" s="1222"/>
      <c r="T62" s="1980"/>
      <c r="U62" s="1904"/>
      <c r="V62" s="1904"/>
      <c r="W62" s="1980"/>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s="43" customFormat="1" ht="15.75">
      <c r="A63" s="1992"/>
      <c r="B63" s="1994"/>
      <c r="C63" s="638" t="s">
        <v>820</v>
      </c>
      <c r="D63" s="1121"/>
      <c r="E63" s="1122"/>
      <c r="F63" s="763">
        <v>2</v>
      </c>
      <c r="G63" s="559"/>
      <c r="H63" s="559"/>
      <c r="I63" s="559"/>
      <c r="J63" s="1121"/>
      <c r="K63" s="1121"/>
      <c r="L63" s="1121"/>
      <c r="M63" s="1121"/>
      <c r="N63" s="1121"/>
      <c r="O63" s="1121"/>
      <c r="P63" s="1242">
        <v>3800</v>
      </c>
      <c r="Q63" s="1160"/>
      <c r="R63" s="1223"/>
      <c r="S63" s="1222"/>
      <c r="T63" s="1980"/>
      <c r="U63" s="1904"/>
      <c r="V63" s="1904"/>
      <c r="W63" s="1980"/>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s="43" customFormat="1" ht="21" customHeight="1">
      <c r="A64" s="1992"/>
      <c r="B64" s="1994"/>
      <c r="C64" s="1156" t="s">
        <v>821</v>
      </c>
      <c r="D64" s="763">
        <v>10</v>
      </c>
      <c r="E64" s="1121"/>
      <c r="F64" s="1121"/>
      <c r="G64" s="559"/>
      <c r="H64" s="559"/>
      <c r="I64" s="559"/>
      <c r="J64" s="135"/>
      <c r="K64" s="1121"/>
      <c r="L64" s="1121"/>
      <c r="M64" s="1121"/>
      <c r="N64" s="1121"/>
      <c r="O64" s="1121"/>
      <c r="P64" s="1242">
        <v>94700</v>
      </c>
      <c r="Q64" s="1160"/>
      <c r="R64" s="1223"/>
      <c r="S64" s="1222"/>
      <c r="T64" s="1980"/>
      <c r="U64" s="1904"/>
      <c r="V64" s="1904"/>
      <c r="W64" s="1980"/>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s="85" customFormat="1" ht="18" customHeight="1">
      <c r="A65" s="1992"/>
      <c r="B65" s="1995"/>
      <c r="C65" s="638" t="s">
        <v>822</v>
      </c>
      <c r="D65" s="559"/>
      <c r="E65" s="1121"/>
      <c r="F65" s="1123">
        <v>20</v>
      </c>
      <c r="G65" s="559"/>
      <c r="H65" s="559"/>
      <c r="I65" s="559"/>
      <c r="J65" s="1121"/>
      <c r="K65" s="1121"/>
      <c r="L65" s="1121"/>
      <c r="M65" s="1121"/>
      <c r="N65" s="1121"/>
      <c r="O65" s="1121"/>
      <c r="P65" s="1248">
        <v>4000</v>
      </c>
      <c r="Q65" s="1160"/>
      <c r="R65" s="1223"/>
      <c r="S65" s="1222"/>
      <c r="T65" s="1980"/>
      <c r="U65" s="1904"/>
      <c r="V65" s="1904"/>
      <c r="W65" s="1980"/>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s="85" customFormat="1" ht="42.75" customHeight="1">
      <c r="A66" s="1992"/>
      <c r="B66" s="1995"/>
      <c r="C66" s="1211" t="s">
        <v>823</v>
      </c>
      <c r="D66" s="559"/>
      <c r="E66" s="1123">
        <v>20</v>
      </c>
      <c r="F66" s="1121"/>
      <c r="G66" s="559"/>
      <c r="H66" s="559"/>
      <c r="I66" s="559"/>
      <c r="J66" s="1121"/>
      <c r="K66" s="1121"/>
      <c r="L66" s="1121"/>
      <c r="M66" s="1121"/>
      <c r="N66" s="1121"/>
      <c r="O66" s="1121"/>
      <c r="P66" s="1248">
        <v>3000</v>
      </c>
      <c r="Q66" s="1160"/>
      <c r="R66" s="1223"/>
      <c r="S66" s="1222"/>
      <c r="T66" s="1980"/>
      <c r="U66" s="1904"/>
      <c r="V66" s="1904"/>
      <c r="W66" s="1980"/>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s="95" customFormat="1" ht="15.75">
      <c r="A67" s="1992"/>
      <c r="B67" s="1995"/>
      <c r="C67" s="733" t="s">
        <v>824</v>
      </c>
      <c r="D67" s="763">
        <v>5</v>
      </c>
      <c r="E67" s="1121"/>
      <c r="F67" s="1121"/>
      <c r="G67" s="559"/>
      <c r="H67" s="559"/>
      <c r="I67" s="559"/>
      <c r="J67" s="1121"/>
      <c r="K67" s="1121"/>
      <c r="L67" s="1121"/>
      <c r="M67" s="1121"/>
      <c r="N67" s="1121"/>
      <c r="O67" s="1121"/>
      <c r="P67" s="1248">
        <v>8000</v>
      </c>
      <c r="Q67" s="1160"/>
      <c r="R67" s="1223"/>
      <c r="S67" s="1222"/>
      <c r="T67" s="1980"/>
      <c r="U67" s="1904"/>
      <c r="V67" s="1904"/>
      <c r="W67" s="1980"/>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s="95" customFormat="1" ht="15.75">
      <c r="A68" s="1992"/>
      <c r="B68" s="1994"/>
      <c r="C68" s="1212" t="s">
        <v>825</v>
      </c>
      <c r="D68" s="765"/>
      <c r="E68" s="1121"/>
      <c r="F68" s="1123">
        <v>10</v>
      </c>
      <c r="G68" s="559"/>
      <c r="H68" s="559"/>
      <c r="I68" s="559"/>
      <c r="J68" s="1121"/>
      <c r="K68" s="1121"/>
      <c r="L68" s="1121"/>
      <c r="M68" s="1121"/>
      <c r="N68" s="1121"/>
      <c r="O68" s="1121"/>
      <c r="P68" s="1248">
        <v>1500</v>
      </c>
      <c r="Q68" s="1160"/>
      <c r="R68" s="1223"/>
      <c r="S68" s="1222"/>
      <c r="T68" s="1980"/>
      <c r="U68" s="1904"/>
      <c r="V68" s="1904"/>
      <c r="W68" s="1980"/>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s="95" customFormat="1" ht="28.5">
      <c r="A69" s="1992"/>
      <c r="B69" s="1994"/>
      <c r="C69" s="639" t="s">
        <v>826</v>
      </c>
      <c r="D69" s="763">
        <v>200</v>
      </c>
      <c r="E69" s="765"/>
      <c r="F69" s="765"/>
      <c r="G69" s="1121"/>
      <c r="H69" s="1121"/>
      <c r="I69" s="765"/>
      <c r="J69" s="765"/>
      <c r="K69" s="765"/>
      <c r="L69" s="765"/>
      <c r="M69" s="765"/>
      <c r="N69" s="765"/>
      <c r="O69" s="765"/>
      <c r="P69" s="1248">
        <v>25000</v>
      </c>
      <c r="Q69" s="1160"/>
      <c r="R69" s="1223"/>
      <c r="S69" s="1222"/>
      <c r="T69" s="1980"/>
      <c r="U69" s="1904"/>
      <c r="V69" s="1904"/>
      <c r="W69" s="1980"/>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s="43" customFormat="1" ht="28.5">
      <c r="A70" s="1992"/>
      <c r="B70" s="1994"/>
      <c r="C70" s="638" t="s">
        <v>827</v>
      </c>
      <c r="D70" s="1123">
        <v>10</v>
      </c>
      <c r="E70" s="765"/>
      <c r="F70" s="1123">
        <v>10</v>
      </c>
      <c r="G70" s="135"/>
      <c r="H70" s="765"/>
      <c r="I70" s="765"/>
      <c r="J70" s="1114"/>
      <c r="K70" s="765"/>
      <c r="L70" s="765"/>
      <c r="M70" s="765"/>
      <c r="N70" s="765"/>
      <c r="O70" s="765"/>
      <c r="P70" s="1248">
        <v>70000</v>
      </c>
      <c r="Q70" s="1160"/>
      <c r="R70" s="1223"/>
      <c r="S70" s="1222"/>
      <c r="T70" s="1980"/>
      <c r="U70" s="1904"/>
      <c r="V70" s="1904"/>
      <c r="W70" s="198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s="43" customFormat="1" ht="27.75" customHeight="1">
      <c r="A71" s="1992"/>
      <c r="B71" s="1994"/>
      <c r="C71" s="639" t="s">
        <v>828</v>
      </c>
      <c r="D71" s="765"/>
      <c r="E71" s="1123">
        <v>20</v>
      </c>
      <c r="F71" s="765"/>
      <c r="G71" s="765"/>
      <c r="H71" s="765"/>
      <c r="I71" s="765"/>
      <c r="J71" s="1114"/>
      <c r="K71" s="765"/>
      <c r="L71" s="765"/>
      <c r="M71" s="765"/>
      <c r="N71" s="765"/>
      <c r="O71" s="765"/>
      <c r="P71" s="1248">
        <v>30000</v>
      </c>
      <c r="Q71" s="1160"/>
      <c r="R71" s="1223"/>
      <c r="S71" s="1222"/>
      <c r="T71" s="1980"/>
      <c r="U71" s="1904"/>
      <c r="V71" s="1904"/>
      <c r="W71" s="1980"/>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s="43" customFormat="1" ht="51.75" customHeight="1">
      <c r="A72" s="1992"/>
      <c r="B72" s="1994"/>
      <c r="C72" s="639" t="s">
        <v>829</v>
      </c>
      <c r="D72" s="763">
        <v>200</v>
      </c>
      <c r="E72" s="1121"/>
      <c r="F72" s="765"/>
      <c r="G72" s="765"/>
      <c r="H72" s="765"/>
      <c r="I72" s="1111"/>
      <c r="J72" s="1124"/>
      <c r="K72" s="1111"/>
      <c r="L72" s="765"/>
      <c r="M72" s="765"/>
      <c r="N72" s="765"/>
      <c r="O72" s="765"/>
      <c r="P72" s="1248">
        <v>60000</v>
      </c>
      <c r="Q72" s="1160"/>
      <c r="R72" s="1223"/>
      <c r="S72" s="1222"/>
      <c r="T72" s="1980"/>
      <c r="U72" s="1904"/>
      <c r="V72" s="1904"/>
      <c r="W72" s="1980"/>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s="43" customFormat="1" ht="18.75" customHeight="1">
      <c r="A73" s="1992"/>
      <c r="B73" s="1994"/>
      <c r="C73" s="639" t="s">
        <v>830</v>
      </c>
      <c r="D73" s="763">
        <v>200</v>
      </c>
      <c r="E73" s="1121"/>
      <c r="F73" s="765"/>
      <c r="G73" s="765"/>
      <c r="H73" s="1117"/>
      <c r="I73" s="839"/>
      <c r="J73" s="1114"/>
      <c r="K73" s="839"/>
      <c r="L73" s="1125"/>
      <c r="M73" s="765"/>
      <c r="N73" s="765"/>
      <c r="O73" s="765"/>
      <c r="P73" s="1256">
        <v>1000</v>
      </c>
      <c r="Q73" s="1160"/>
      <c r="R73" s="1223"/>
      <c r="S73" s="1222"/>
      <c r="T73" s="1980"/>
      <c r="U73" s="1904"/>
      <c r="V73" s="1904"/>
      <c r="W73" s="1980"/>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s="43" customFormat="1" ht="19.5" customHeight="1">
      <c r="A74" s="1992"/>
      <c r="B74" s="1994"/>
      <c r="C74" s="1213" t="s">
        <v>831</v>
      </c>
      <c r="D74" s="763">
        <v>37</v>
      </c>
      <c r="E74" s="765"/>
      <c r="F74" s="765"/>
      <c r="G74" s="765"/>
      <c r="H74" s="1117"/>
      <c r="I74" s="839"/>
      <c r="J74" s="839"/>
      <c r="K74" s="839"/>
      <c r="L74" s="1125"/>
      <c r="M74" s="765"/>
      <c r="N74" s="765"/>
      <c r="O74" s="765"/>
      <c r="P74" s="1257">
        <v>48000</v>
      </c>
      <c r="Q74" s="1184"/>
      <c r="R74" s="1224"/>
      <c r="S74" s="1222"/>
      <c r="T74" s="1980"/>
      <c r="U74" s="1904"/>
      <c r="V74" s="1904"/>
      <c r="W74" s="1980"/>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s="43" customFormat="1">
      <c r="A75" s="1992"/>
      <c r="B75" s="1994"/>
      <c r="C75" s="1214" t="s">
        <v>832</v>
      </c>
      <c r="D75" s="763">
        <v>37</v>
      </c>
      <c r="E75" s="765"/>
      <c r="F75" s="1108"/>
      <c r="G75" s="1108"/>
      <c r="H75" s="1108"/>
      <c r="I75" s="1108"/>
      <c r="J75" s="1108"/>
      <c r="K75" s="1108"/>
      <c r="L75" s="1108"/>
      <c r="M75" s="1108"/>
      <c r="N75" s="1108"/>
      <c r="O75" s="1108"/>
      <c r="P75" s="1257">
        <v>41115.839999999997</v>
      </c>
      <c r="Q75" s="1184"/>
      <c r="R75" s="1224"/>
      <c r="S75" s="1222"/>
      <c r="T75" s="1980"/>
      <c r="U75" s="1904"/>
      <c r="V75" s="1904"/>
      <c r="W75" s="1980"/>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s="43" customFormat="1">
      <c r="A76" s="1992"/>
      <c r="B76" s="1994"/>
      <c r="C76" s="1129" t="s">
        <v>833</v>
      </c>
      <c r="D76" s="763">
        <v>37</v>
      </c>
      <c r="E76" s="765"/>
      <c r="F76" s="1108"/>
      <c r="G76" s="1108"/>
      <c r="H76" s="1108"/>
      <c r="I76" s="1108"/>
      <c r="J76" s="1108"/>
      <c r="K76" s="1108"/>
      <c r="L76" s="1108"/>
      <c r="M76" s="1108"/>
      <c r="N76" s="1108"/>
      <c r="O76" s="1108"/>
      <c r="P76" s="1257">
        <v>88800</v>
      </c>
      <c r="Q76" s="1184"/>
      <c r="R76" s="1224"/>
      <c r="S76" s="1222"/>
      <c r="T76" s="1980"/>
      <c r="U76" s="1904"/>
      <c r="V76" s="1904"/>
      <c r="W76" s="1980"/>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s="43" customFormat="1">
      <c r="A77" s="1992"/>
      <c r="B77" s="1994"/>
      <c r="C77" s="1129" t="s">
        <v>834</v>
      </c>
      <c r="D77" s="763">
        <v>10</v>
      </c>
      <c r="E77" s="765"/>
      <c r="F77" s="1108"/>
      <c r="G77" s="1108"/>
      <c r="H77" s="1108"/>
      <c r="I77" s="1108"/>
      <c r="J77" s="1108"/>
      <c r="K77" s="1108"/>
      <c r="L77" s="1108"/>
      <c r="M77" s="1108"/>
      <c r="N77" s="1108"/>
      <c r="O77" s="1108"/>
      <c r="P77" s="1257">
        <v>80000</v>
      </c>
      <c r="Q77" s="1184"/>
      <c r="R77" s="1224"/>
      <c r="S77" s="1222"/>
      <c r="T77" s="1980"/>
      <c r="U77" s="1904"/>
      <c r="V77" s="1904"/>
      <c r="W77" s="1980"/>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s="43" customFormat="1" ht="28.5">
      <c r="A78" s="1992"/>
      <c r="B78" s="1994"/>
      <c r="C78" s="1129" t="s">
        <v>835</v>
      </c>
      <c r="D78" s="763">
        <v>20</v>
      </c>
      <c r="E78" s="765"/>
      <c r="F78" s="1108"/>
      <c r="G78" s="1108"/>
      <c r="H78" s="1108"/>
      <c r="I78" s="1108"/>
      <c r="J78" s="1108"/>
      <c r="K78" s="1108"/>
      <c r="L78" s="1108"/>
      <c r="M78" s="1108"/>
      <c r="N78" s="1108"/>
      <c r="O78" s="1108"/>
      <c r="P78" s="1257">
        <v>23850</v>
      </c>
      <c r="Q78" s="1184"/>
      <c r="R78" s="1224"/>
      <c r="S78" s="1222"/>
      <c r="T78" s="1980"/>
      <c r="U78" s="1904"/>
      <c r="V78" s="1904"/>
      <c r="W78" s="1980"/>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s="43" customFormat="1">
      <c r="A79" s="1992"/>
      <c r="B79" s="1994"/>
      <c r="C79" s="1129" t="s">
        <v>836</v>
      </c>
      <c r="D79" s="763">
        <v>10</v>
      </c>
      <c r="E79" s="765"/>
      <c r="F79" s="1108"/>
      <c r="G79" s="1108"/>
      <c r="H79" s="1108"/>
      <c r="I79" s="1108"/>
      <c r="J79" s="1108"/>
      <c r="K79" s="1108"/>
      <c r="L79" s="1108"/>
      <c r="M79" s="1108"/>
      <c r="N79" s="1108"/>
      <c r="O79" s="1108"/>
      <c r="P79" s="1257">
        <v>50000</v>
      </c>
      <c r="Q79" s="1184"/>
      <c r="R79" s="1224"/>
      <c r="S79" s="1222"/>
      <c r="T79" s="1980"/>
      <c r="U79" s="1904"/>
      <c r="V79" s="1904"/>
      <c r="W79" s="1980"/>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s="43" customFormat="1" ht="42.75">
      <c r="A80" s="1992"/>
      <c r="B80" s="1994"/>
      <c r="C80" s="1129" t="s">
        <v>837</v>
      </c>
      <c r="D80" s="763">
        <v>1100</v>
      </c>
      <c r="E80" s="765"/>
      <c r="F80" s="1108"/>
      <c r="G80" s="1108"/>
      <c r="H80" s="1108"/>
      <c r="I80" s="1108"/>
      <c r="J80" s="1108"/>
      <c r="K80" s="1108"/>
      <c r="L80" s="1108"/>
      <c r="M80" s="1108"/>
      <c r="N80" s="1108"/>
      <c r="O80" s="1108"/>
      <c r="P80" s="1257">
        <v>95000</v>
      </c>
      <c r="Q80" s="1184"/>
      <c r="R80" s="1224"/>
      <c r="S80" s="1222"/>
      <c r="T80" s="1980"/>
      <c r="U80" s="1904"/>
      <c r="V80" s="1904"/>
      <c r="W80" s="19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s="43" customFormat="1" ht="28.5">
      <c r="A81" s="1992"/>
      <c r="B81" s="1994"/>
      <c r="C81" s="1129" t="s">
        <v>838</v>
      </c>
      <c r="D81" s="765"/>
      <c r="E81" s="765"/>
      <c r="F81" s="1108"/>
      <c r="G81" s="1109">
        <v>1</v>
      </c>
      <c r="H81" s="1108"/>
      <c r="I81" s="1108"/>
      <c r="J81" s="1108"/>
      <c r="K81" s="1108"/>
      <c r="L81" s="1108"/>
      <c r="M81" s="1108"/>
      <c r="N81" s="1108"/>
      <c r="O81" s="1108"/>
      <c r="P81" s="1257"/>
      <c r="Q81" s="1184"/>
      <c r="R81" s="1224"/>
      <c r="S81" s="1222"/>
      <c r="T81" s="1980"/>
      <c r="U81" s="1904"/>
      <c r="V81" s="1904"/>
      <c r="W81" s="1980"/>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s="43" customFormat="1" ht="28.5">
      <c r="A82" s="1992"/>
      <c r="B82" s="1994"/>
      <c r="C82" s="1129" t="s">
        <v>839</v>
      </c>
      <c r="D82" s="765"/>
      <c r="E82" s="765"/>
      <c r="F82" s="1108"/>
      <c r="G82" s="1109">
        <v>1</v>
      </c>
      <c r="H82" s="1108"/>
      <c r="I82" s="1108"/>
      <c r="J82" s="1108"/>
      <c r="K82" s="1108"/>
      <c r="L82" s="1108"/>
      <c r="M82" s="1108"/>
      <c r="N82" s="1108"/>
      <c r="O82" s="1108"/>
      <c r="P82" s="1257"/>
      <c r="Q82" s="1184"/>
      <c r="R82" s="1224"/>
      <c r="S82" s="1222"/>
      <c r="T82" s="1980"/>
      <c r="U82" s="1904"/>
      <c r="V82" s="1904"/>
      <c r="W82" s="1980"/>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s="43" customFormat="1" ht="57">
      <c r="A83" s="1992"/>
      <c r="B83" s="1994"/>
      <c r="C83" s="1129" t="s">
        <v>840</v>
      </c>
      <c r="D83" s="763">
        <v>7</v>
      </c>
      <c r="E83" s="765"/>
      <c r="F83" s="1108"/>
      <c r="G83" s="1108"/>
      <c r="H83" s="1108"/>
      <c r="I83" s="1108"/>
      <c r="J83" s="1108"/>
      <c r="K83" s="1108"/>
      <c r="L83" s="1108"/>
      <c r="M83" s="1108"/>
      <c r="N83" s="1108"/>
      <c r="O83" s="1108"/>
      <c r="P83" s="1257">
        <v>150000</v>
      </c>
      <c r="Q83" s="1184"/>
      <c r="R83" s="1224"/>
      <c r="S83" s="1222"/>
      <c r="T83" s="1980"/>
      <c r="U83" s="1904"/>
      <c r="V83" s="1904"/>
      <c r="W83" s="1980"/>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s="43" customFormat="1" ht="28.5">
      <c r="A84" s="1993"/>
      <c r="B84" s="1996"/>
      <c r="C84" s="638" t="s">
        <v>841</v>
      </c>
      <c r="D84" s="763">
        <v>1</v>
      </c>
      <c r="E84" s="763">
        <v>1</v>
      </c>
      <c r="F84" s="763">
        <v>1</v>
      </c>
      <c r="G84" s="763">
        <v>1</v>
      </c>
      <c r="H84" s="763">
        <v>1</v>
      </c>
      <c r="I84" s="763">
        <v>1</v>
      </c>
      <c r="J84" s="763">
        <v>1</v>
      </c>
      <c r="K84" s="763">
        <v>1</v>
      </c>
      <c r="L84" s="763">
        <v>1</v>
      </c>
      <c r="M84" s="763">
        <v>1</v>
      </c>
      <c r="N84" s="763">
        <v>1</v>
      </c>
      <c r="O84" s="763">
        <v>1</v>
      </c>
      <c r="P84" s="1248">
        <v>86095</v>
      </c>
      <c r="Q84" s="1160"/>
      <c r="R84" s="1223"/>
      <c r="S84" s="1222"/>
      <c r="T84" s="1980"/>
      <c r="U84" s="1904"/>
      <c r="V84" s="1904"/>
      <c r="W84" s="1980"/>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s="43" customFormat="1" ht="28.5">
      <c r="A85" s="634" t="s">
        <v>842</v>
      </c>
      <c r="B85" s="634" t="s">
        <v>60</v>
      </c>
      <c r="C85" s="638" t="s">
        <v>843</v>
      </c>
      <c r="D85" s="1121"/>
      <c r="E85" s="1122"/>
      <c r="F85" s="763">
        <v>1</v>
      </c>
      <c r="G85" s="559"/>
      <c r="H85" s="559"/>
      <c r="I85" s="559"/>
      <c r="J85" s="1121"/>
      <c r="K85" s="1121"/>
      <c r="L85" s="1121"/>
      <c r="M85" s="1121"/>
      <c r="N85" s="1121"/>
      <c r="O85" s="1121"/>
      <c r="P85" s="1242">
        <v>11000</v>
      </c>
      <c r="Q85" s="1160"/>
      <c r="R85" s="1161"/>
      <c r="S85" s="1215"/>
      <c r="T85" s="1943"/>
      <c r="U85" s="1904"/>
      <c r="V85" s="1904"/>
      <c r="W85" s="1943"/>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s="43" customFormat="1" ht="71.25">
      <c r="A86" s="1216" t="s">
        <v>844</v>
      </c>
      <c r="B86" s="1217" t="s">
        <v>845</v>
      </c>
      <c r="C86" s="1218" t="s">
        <v>846</v>
      </c>
      <c r="D86" s="1108"/>
      <c r="E86" s="1126">
        <v>1</v>
      </c>
      <c r="F86" s="1108"/>
      <c r="G86" s="135"/>
      <c r="H86" s="1110"/>
      <c r="I86" s="1110"/>
      <c r="J86" s="1108"/>
      <c r="K86" s="1108"/>
      <c r="L86" s="1108"/>
      <c r="M86" s="765"/>
      <c r="N86" s="765"/>
      <c r="O86" s="765"/>
      <c r="P86" s="1248"/>
      <c r="Q86" s="1160"/>
      <c r="R86" s="1162"/>
      <c r="S86" s="1219" t="s">
        <v>794</v>
      </c>
      <c r="T86" s="1943"/>
      <c r="U86" s="1904"/>
      <c r="V86" s="1904"/>
      <c r="W86" s="1943"/>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s="43" customFormat="1" ht="58.5" customHeight="1" thickBot="1">
      <c r="A87" s="1152" t="s">
        <v>847</v>
      </c>
      <c r="B87" s="650" t="s">
        <v>848</v>
      </c>
      <c r="C87" s="643" t="s">
        <v>849</v>
      </c>
      <c r="D87" s="1123">
        <v>1</v>
      </c>
      <c r="E87" s="765"/>
      <c r="F87" s="765"/>
      <c r="G87" s="559"/>
      <c r="H87" s="559"/>
      <c r="I87" s="559"/>
      <c r="J87" s="765"/>
      <c r="K87" s="765"/>
      <c r="L87" s="765"/>
      <c r="M87" s="765"/>
      <c r="N87" s="765"/>
      <c r="O87" s="765"/>
      <c r="P87" s="1248"/>
      <c r="Q87" s="1160"/>
      <c r="R87" s="1161"/>
      <c r="S87" s="1220" t="s">
        <v>814</v>
      </c>
      <c r="T87" s="1943"/>
      <c r="U87" s="1904"/>
      <c r="V87" s="1904"/>
      <c r="W87" s="1943"/>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s="97" customFormat="1" ht="16.5" thickBot="1">
      <c r="A88" s="133"/>
      <c r="B88" s="1163"/>
      <c r="C88" s="1164"/>
      <c r="D88" s="1164"/>
      <c r="E88" s="1164"/>
      <c r="F88" s="1164"/>
      <c r="G88" s="1164"/>
      <c r="H88" s="1164"/>
      <c r="I88" s="1164"/>
      <c r="J88" s="1164"/>
      <c r="K88" s="1164"/>
      <c r="L88" s="1164"/>
      <c r="M88" s="1164" t="s">
        <v>850</v>
      </c>
      <c r="N88" s="1164"/>
      <c r="O88" s="1164"/>
      <c r="P88" s="1221">
        <f>P13</f>
        <v>22070000</v>
      </c>
      <c r="Q88" s="1164"/>
      <c r="R88" s="1164"/>
      <c r="S88" s="1165"/>
      <c r="T88" s="1944"/>
      <c r="U88" s="1905"/>
      <c r="V88" s="1905"/>
      <c r="W88" s="1944"/>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c r="B89" s="98"/>
      <c r="C89" s="204"/>
      <c r="P89" s="99"/>
      <c r="S89" s="205"/>
    </row>
    <row r="93" spans="1:114">
      <c r="C93" s="204"/>
    </row>
    <row r="94" spans="1:114">
      <c r="C94" s="204"/>
      <c r="T94" s="4"/>
      <c r="U94" s="4"/>
      <c r="V94" s="4"/>
    </row>
    <row r="95" spans="1:114">
      <c r="T95" s="4"/>
      <c r="U95" s="4"/>
      <c r="V95" s="4"/>
    </row>
    <row r="96" spans="1:114">
      <c r="T96" s="4"/>
      <c r="U96" s="4"/>
      <c r="V96" s="4"/>
    </row>
    <row r="97" spans="20:22">
      <c r="T97" s="4"/>
      <c r="U97" s="4"/>
      <c r="V97" s="4"/>
    </row>
    <row r="98" spans="20:22">
      <c r="T98" s="3">
        <f>SUM(T94:T97)</f>
        <v>0</v>
      </c>
      <c r="U98" s="3"/>
      <c r="V98" s="3"/>
    </row>
  </sheetData>
  <mergeCells count="39">
    <mergeCell ref="A4:C4"/>
    <mergeCell ref="I4:K4"/>
    <mergeCell ref="L4:N4"/>
    <mergeCell ref="O4:P4"/>
    <mergeCell ref="A1:A3"/>
    <mergeCell ref="B1:W1"/>
    <mergeCell ref="B2:W2"/>
    <mergeCell ref="B3:W3"/>
    <mergeCell ref="B16:B18"/>
    <mergeCell ref="S16:S18"/>
    <mergeCell ref="A19:A37"/>
    <mergeCell ref="B19:B37"/>
    <mergeCell ref="A9:C9"/>
    <mergeCell ref="I9:K9"/>
    <mergeCell ref="L9:N9"/>
    <mergeCell ref="O9:P9"/>
    <mergeCell ref="A11:A12"/>
    <mergeCell ref="B11:B12"/>
    <mergeCell ref="C11:C12"/>
    <mergeCell ref="D11:F11"/>
    <mergeCell ref="G11:I11"/>
    <mergeCell ref="J11:L11"/>
    <mergeCell ref="M11:O11"/>
    <mergeCell ref="A8:J8"/>
    <mergeCell ref="P11:S11"/>
    <mergeCell ref="T11:W11"/>
    <mergeCell ref="T13:T88"/>
    <mergeCell ref="W13:W88"/>
    <mergeCell ref="A13:A14"/>
    <mergeCell ref="P13:P14"/>
    <mergeCell ref="Q13:Q14"/>
    <mergeCell ref="R13:R14"/>
    <mergeCell ref="S13:S14"/>
    <mergeCell ref="U13:U88"/>
    <mergeCell ref="U12:V12"/>
    <mergeCell ref="V13:V88"/>
    <mergeCell ref="A62:A84"/>
    <mergeCell ref="B62:B84"/>
    <mergeCell ref="A16:A1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4"/>
  <sheetViews>
    <sheetView topLeftCell="B59" workbookViewId="0">
      <selection activeCell="V10" sqref="U10:V111"/>
    </sheetView>
  </sheetViews>
  <sheetFormatPr baseColWidth="10" defaultColWidth="11.42578125" defaultRowHeight="15"/>
  <cols>
    <col min="1" max="1" width="52.28515625" customWidth="1"/>
    <col min="2" max="2" width="33.7109375" customWidth="1"/>
    <col min="3" max="3" width="28.42578125" customWidth="1"/>
    <col min="4" max="4" width="5.28515625" bestFit="1" customWidth="1"/>
    <col min="5" max="7" width="3.85546875" bestFit="1" customWidth="1"/>
    <col min="8" max="8" width="5.28515625" bestFit="1" customWidth="1"/>
    <col min="9" max="11" width="3.85546875" bestFit="1" customWidth="1"/>
    <col min="12" max="12" width="3" bestFit="1" customWidth="1"/>
    <col min="13" max="13" width="3.85546875" bestFit="1" customWidth="1"/>
    <col min="14" max="15" width="4.85546875" bestFit="1" customWidth="1"/>
    <col min="16" max="16" width="14.42578125" bestFit="1" customWidth="1"/>
    <col min="17" max="17" width="13.5703125" bestFit="1" customWidth="1"/>
    <col min="18" max="18" width="9.85546875" customWidth="1"/>
    <col min="19" max="19" width="18.42578125" style="47" customWidth="1"/>
    <col min="20" max="20" width="17.85546875" customWidth="1"/>
    <col min="21" max="21" width="8.85546875" customWidth="1"/>
    <col min="22" max="22" width="8.7109375" customWidth="1"/>
    <col min="23" max="23" width="16.28515625" customWidth="1"/>
  </cols>
  <sheetData>
    <row r="1" spans="1:23" ht="33" customHeight="1" thickBot="1">
      <c r="A1" s="2005" t="e" vm="1">
        <v>#VALUE!</v>
      </c>
      <c r="B1" s="1925" t="s">
        <v>2543</v>
      </c>
      <c r="C1" s="1926"/>
      <c r="D1" s="1926"/>
      <c r="E1" s="1926"/>
      <c r="F1" s="1926"/>
      <c r="G1" s="1926"/>
      <c r="H1" s="1926"/>
      <c r="I1" s="1926"/>
      <c r="J1" s="1926"/>
      <c r="K1" s="1926"/>
      <c r="L1" s="1926"/>
      <c r="M1" s="1926"/>
      <c r="N1" s="1926"/>
      <c r="O1" s="1926"/>
      <c r="P1" s="1926"/>
      <c r="Q1" s="1926"/>
      <c r="R1" s="1926"/>
      <c r="S1" s="1926"/>
      <c r="T1" s="1926"/>
      <c r="U1" s="1927"/>
      <c r="V1" s="1927"/>
      <c r="W1" s="1928"/>
    </row>
    <row r="2" spans="1:23" ht="20.25" customHeight="1" thickBot="1">
      <c r="A2" s="2006"/>
      <c r="B2" s="2008" t="s">
        <v>3352</v>
      </c>
      <c r="C2" s="2009"/>
      <c r="D2" s="2009"/>
      <c r="E2" s="2009"/>
      <c r="F2" s="2009"/>
      <c r="G2" s="2009"/>
      <c r="H2" s="2009"/>
      <c r="I2" s="2009"/>
      <c r="J2" s="2009"/>
      <c r="K2" s="2009"/>
      <c r="L2" s="2009"/>
      <c r="M2" s="2009"/>
      <c r="N2" s="2009"/>
      <c r="O2" s="2009"/>
      <c r="P2" s="2009"/>
      <c r="Q2" s="2009"/>
      <c r="R2" s="2009"/>
      <c r="S2" s="2009"/>
      <c r="T2" s="2009"/>
      <c r="U2" s="2010"/>
      <c r="V2" s="2010"/>
      <c r="W2" s="2011"/>
    </row>
    <row r="3" spans="1:23" ht="20.25" customHeight="1"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706" customFormat="1" ht="21" customHeight="1">
      <c r="A4" s="705" t="s">
        <v>3353</v>
      </c>
      <c r="B4" s="705"/>
      <c r="C4" s="705"/>
      <c r="H4" s="853"/>
      <c r="I4" s="705"/>
      <c r="J4" s="705"/>
      <c r="K4" s="705"/>
      <c r="L4" s="705"/>
      <c r="M4" s="705"/>
      <c r="N4" s="705"/>
      <c r="S4" s="1258"/>
    </row>
    <row r="5" spans="1:23" s="1259" customFormat="1" ht="34.5" customHeight="1">
      <c r="A5" s="1971" t="s">
        <v>3354</v>
      </c>
      <c r="B5" s="1971"/>
      <c r="C5" s="1971"/>
      <c r="I5" s="704"/>
      <c r="L5" s="704"/>
      <c r="S5" s="1260"/>
    </row>
    <row r="6" spans="1:23" s="706" customFormat="1" ht="18.75" customHeight="1">
      <c r="A6" s="1971" t="s">
        <v>277</v>
      </c>
      <c r="B6" s="1971"/>
      <c r="C6" s="1971"/>
      <c r="D6" s="1076"/>
      <c r="E6" s="1076"/>
      <c r="F6" s="1076"/>
      <c r="G6" s="1076"/>
      <c r="H6" s="1076"/>
      <c r="I6" s="2014"/>
      <c r="J6" s="2014"/>
      <c r="K6" s="2014"/>
      <c r="L6" s="2014"/>
      <c r="M6" s="2014"/>
      <c r="N6" s="2014"/>
      <c r="O6" s="1076"/>
      <c r="P6" s="1076"/>
      <c r="S6" s="1258"/>
    </row>
    <row r="7" spans="1:23" s="706" customFormat="1" ht="18" customHeight="1">
      <c r="A7" s="705" t="s">
        <v>3355</v>
      </c>
      <c r="B7" s="705"/>
      <c r="C7" s="705"/>
      <c r="H7" s="853"/>
      <c r="I7" s="705"/>
      <c r="J7" s="705"/>
      <c r="K7" s="705"/>
      <c r="L7" s="705"/>
      <c r="M7" s="705"/>
      <c r="N7" s="705"/>
      <c r="S7" s="1258"/>
    </row>
    <row r="8" spans="1:23" ht="15" customHeight="1">
      <c r="A8" s="1978" t="s">
        <v>2210</v>
      </c>
      <c r="B8" s="1978" t="s">
        <v>3178</v>
      </c>
      <c r="C8" s="1978" t="s">
        <v>121</v>
      </c>
      <c r="D8" s="2004" t="s">
        <v>0</v>
      </c>
      <c r="E8" s="2004"/>
      <c r="F8" s="2004"/>
      <c r="G8" s="2004" t="s">
        <v>1</v>
      </c>
      <c r="H8" s="2004"/>
      <c r="I8" s="2004"/>
      <c r="J8" s="2004" t="s">
        <v>2</v>
      </c>
      <c r="K8" s="2004"/>
      <c r="L8" s="2004"/>
      <c r="M8" s="2004" t="s">
        <v>3</v>
      </c>
      <c r="N8" s="2004"/>
      <c r="O8" s="2004"/>
      <c r="P8" s="1978" t="s">
        <v>21</v>
      </c>
      <c r="Q8" s="1978"/>
      <c r="R8" s="1978"/>
      <c r="S8" s="1978"/>
      <c r="T8" s="1978" t="s">
        <v>3177</v>
      </c>
      <c r="U8" s="1978"/>
      <c r="V8" s="1978"/>
      <c r="W8" s="1978"/>
    </row>
    <row r="9" spans="1:23" ht="27.75" thickBot="1">
      <c r="A9" s="1978"/>
      <c r="B9" s="1978"/>
      <c r="C9" s="1978"/>
      <c r="D9" s="1107" t="s">
        <v>4</v>
      </c>
      <c r="E9" s="1107" t="s">
        <v>5</v>
      </c>
      <c r="F9" s="1107" t="s">
        <v>6</v>
      </c>
      <c r="G9" s="1107" t="s">
        <v>7</v>
      </c>
      <c r="H9" s="1107" t="s">
        <v>8</v>
      </c>
      <c r="I9" s="1107" t="s">
        <v>9</v>
      </c>
      <c r="J9" s="1107" t="s">
        <v>10</v>
      </c>
      <c r="K9" s="1107" t="s">
        <v>11</v>
      </c>
      <c r="L9" s="1107" t="s">
        <v>12</v>
      </c>
      <c r="M9" s="1107" t="s">
        <v>13</v>
      </c>
      <c r="N9" s="1107" t="s">
        <v>14</v>
      </c>
      <c r="O9" s="1107" t="s">
        <v>15</v>
      </c>
      <c r="P9" s="1078" t="s">
        <v>22</v>
      </c>
      <c r="Q9" s="1078" t="s">
        <v>3063</v>
      </c>
      <c r="R9" s="1078" t="s">
        <v>23</v>
      </c>
      <c r="S9" s="1077" t="s">
        <v>16</v>
      </c>
      <c r="T9" s="1079" t="s">
        <v>3161</v>
      </c>
      <c r="U9" s="1989" t="s">
        <v>3375</v>
      </c>
      <c r="V9" s="1990"/>
      <c r="W9" s="1079" t="s">
        <v>3176</v>
      </c>
    </row>
    <row r="10" spans="1:23" ht="25.5">
      <c r="A10" s="1448" t="s">
        <v>2816</v>
      </c>
      <c r="B10" s="1448" t="s">
        <v>2817</v>
      </c>
      <c r="C10" s="1448" t="s">
        <v>2818</v>
      </c>
      <c r="D10" s="1449"/>
      <c r="E10" s="1449"/>
      <c r="F10" s="1449"/>
      <c r="G10" s="1449"/>
      <c r="H10" s="1449"/>
      <c r="I10" s="1449"/>
      <c r="J10" s="1449"/>
      <c r="K10" s="1449"/>
      <c r="L10" s="1449"/>
      <c r="M10" s="1449"/>
      <c r="N10" s="1449"/>
      <c r="O10" s="1449"/>
      <c r="P10" s="1449"/>
      <c r="Q10" s="1449"/>
      <c r="R10" s="1449"/>
      <c r="S10" s="1450"/>
      <c r="T10" s="1942" t="s">
        <v>3376</v>
      </c>
      <c r="U10" s="1903" t="s">
        <v>3392</v>
      </c>
      <c r="V10" s="1903" t="s">
        <v>3389</v>
      </c>
      <c r="W10" s="1942" t="s">
        <v>3377</v>
      </c>
    </row>
    <row r="11" spans="1:23" ht="29.25" customHeight="1">
      <c r="A11" s="1378" t="s">
        <v>2545</v>
      </c>
      <c r="B11" s="1379" t="s">
        <v>2546</v>
      </c>
      <c r="C11" s="1379" t="s">
        <v>2547</v>
      </c>
      <c r="D11" s="1261"/>
      <c r="E11" s="1262">
        <v>21</v>
      </c>
      <c r="F11" s="1261"/>
      <c r="G11" s="1261"/>
      <c r="H11" s="1263"/>
      <c r="I11" s="1261"/>
      <c r="J11" s="1261"/>
      <c r="K11" s="1261"/>
      <c r="L11" s="1261"/>
      <c r="M11" s="1261"/>
      <c r="N11" s="1261"/>
      <c r="O11" s="1261"/>
      <c r="P11" s="1328">
        <f>'[9]PLANTILLA DE INSUMOS'!F6</f>
        <v>735000</v>
      </c>
      <c r="Q11" s="1329"/>
      <c r="R11" s="1329"/>
      <c r="S11" s="1422" t="s">
        <v>2548</v>
      </c>
      <c r="T11" s="1943"/>
      <c r="U11" s="1904"/>
      <c r="V11" s="1904"/>
      <c r="W11" s="1943"/>
    </row>
    <row r="12" spans="1:23" ht="29.25" customHeight="1">
      <c r="A12" s="1378" t="s">
        <v>2549</v>
      </c>
      <c r="B12" s="1379" t="s">
        <v>2550</v>
      </c>
      <c r="C12" s="1380" t="s">
        <v>2243</v>
      </c>
      <c r="D12" s="1261"/>
      <c r="E12" s="1262">
        <v>1</v>
      </c>
      <c r="F12" s="1264"/>
      <c r="G12" s="1264"/>
      <c r="H12" s="1265"/>
      <c r="I12" s="1265"/>
      <c r="J12" s="1265"/>
      <c r="K12" s="1265"/>
      <c r="L12" s="1265"/>
      <c r="M12" s="1265"/>
      <c r="N12" s="1265"/>
      <c r="O12" s="1265"/>
      <c r="P12" s="1330"/>
      <c r="Q12" s="1329"/>
      <c r="R12" s="1329"/>
      <c r="S12" s="1422" t="s">
        <v>2548</v>
      </c>
      <c r="T12" s="1943"/>
      <c r="U12" s="1904"/>
      <c r="V12" s="1904"/>
      <c r="W12" s="1943"/>
    </row>
    <row r="13" spans="1:23" ht="29.25" customHeight="1">
      <c r="A13" s="1379" t="s">
        <v>2551</v>
      </c>
      <c r="B13" s="1379" t="s">
        <v>2552</v>
      </c>
      <c r="C13" s="1379" t="s">
        <v>2553</v>
      </c>
      <c r="D13" s="1266"/>
      <c r="E13" s="1266"/>
      <c r="F13" s="1266"/>
      <c r="G13" s="1266"/>
      <c r="H13" s="1262">
        <v>10</v>
      </c>
      <c r="I13" s="1262">
        <v>5</v>
      </c>
      <c r="J13" s="1265"/>
      <c r="K13" s="1266"/>
      <c r="L13" s="1266"/>
      <c r="M13" s="1262">
        <v>5</v>
      </c>
      <c r="N13" s="1266"/>
      <c r="O13" s="1266"/>
      <c r="P13" s="1330"/>
      <c r="Q13" s="1331"/>
      <c r="R13" s="1331"/>
      <c r="S13" s="1423" t="s">
        <v>2554</v>
      </c>
      <c r="T13" s="1943"/>
      <c r="U13" s="1904"/>
      <c r="V13" s="1904"/>
      <c r="W13" s="1943"/>
    </row>
    <row r="14" spans="1:23" ht="29.25" customHeight="1">
      <c r="A14" s="1378" t="s">
        <v>2555</v>
      </c>
      <c r="B14" s="1379" t="s">
        <v>2556</v>
      </c>
      <c r="C14" s="1379" t="s">
        <v>2557</v>
      </c>
      <c r="D14" s="1265"/>
      <c r="E14" s="1265"/>
      <c r="F14" s="1262">
        <v>1</v>
      </c>
      <c r="G14" s="1265"/>
      <c r="H14" s="1265"/>
      <c r="I14" s="1265"/>
      <c r="J14" s="1265"/>
      <c r="K14" s="1265"/>
      <c r="L14" s="1265"/>
      <c r="M14" s="1265"/>
      <c r="N14" s="1265"/>
      <c r="O14" s="1265"/>
      <c r="P14" s="1330">
        <v>500000</v>
      </c>
      <c r="Q14" s="1331"/>
      <c r="R14" s="1331"/>
      <c r="S14" s="1423" t="s">
        <v>2554</v>
      </c>
      <c r="T14" s="1943"/>
      <c r="U14" s="1904"/>
      <c r="V14" s="1904"/>
      <c r="W14" s="1943"/>
    </row>
    <row r="15" spans="1:23" ht="29.25" customHeight="1">
      <c r="A15" s="1379" t="s">
        <v>2558</v>
      </c>
      <c r="B15" s="1379" t="s">
        <v>2559</v>
      </c>
      <c r="C15" s="1379" t="s">
        <v>2560</v>
      </c>
      <c r="D15" s="1263"/>
      <c r="E15" s="1262">
        <v>1</v>
      </c>
      <c r="F15" s="1263"/>
      <c r="G15" s="1263"/>
      <c r="H15" s="1263"/>
      <c r="I15" s="1263"/>
      <c r="J15" s="1262">
        <v>1</v>
      </c>
      <c r="K15" s="1266"/>
      <c r="L15" s="1266"/>
      <c r="M15" s="1266"/>
      <c r="N15" s="1266"/>
      <c r="O15" s="1266"/>
      <c r="P15" s="1330"/>
      <c r="Q15" s="1331"/>
      <c r="R15" s="1331"/>
      <c r="S15" s="1423" t="s">
        <v>2554</v>
      </c>
      <c r="T15" s="1943"/>
      <c r="U15" s="1904"/>
      <c r="V15" s="1904"/>
      <c r="W15" s="1943"/>
    </row>
    <row r="16" spans="1:23" ht="29.25" customHeight="1">
      <c r="A16" s="1381" t="s">
        <v>3356</v>
      </c>
      <c r="B16" s="1379" t="s">
        <v>2561</v>
      </c>
      <c r="C16" s="1379" t="s">
        <v>2562</v>
      </c>
      <c r="D16" s="1263"/>
      <c r="E16" s="1264"/>
      <c r="F16" s="1264" t="s">
        <v>267</v>
      </c>
      <c r="G16" s="1264"/>
      <c r="H16" s="1264"/>
      <c r="I16" s="1264"/>
      <c r="J16" s="1264"/>
      <c r="K16" s="1267"/>
      <c r="L16" s="1266"/>
      <c r="M16" s="1266"/>
      <c r="N16" s="1266"/>
      <c r="O16" s="1266"/>
      <c r="P16" s="1333">
        <v>121919175</v>
      </c>
      <c r="Q16" s="1334">
        <v>32953725</v>
      </c>
      <c r="R16" s="1331"/>
      <c r="S16" s="1423" t="s">
        <v>2554</v>
      </c>
      <c r="T16" s="1943"/>
      <c r="U16" s="1904"/>
      <c r="V16" s="1904"/>
      <c r="W16" s="1943"/>
    </row>
    <row r="17" spans="1:23" ht="29.25" customHeight="1">
      <c r="A17" s="1379" t="s">
        <v>2563</v>
      </c>
      <c r="B17" s="1379" t="s">
        <v>2564</v>
      </c>
      <c r="C17" s="1379" t="s">
        <v>2565</v>
      </c>
      <c r="D17" s="1268"/>
      <c r="E17" s="1262">
        <v>100</v>
      </c>
      <c r="F17" s="1262">
        <v>50</v>
      </c>
      <c r="G17" s="1264"/>
      <c r="H17" s="1264"/>
      <c r="I17" s="1267"/>
      <c r="J17" s="1267"/>
      <c r="K17" s="1262">
        <v>100</v>
      </c>
      <c r="L17" s="1267"/>
      <c r="M17" s="1267"/>
      <c r="N17" s="1267"/>
      <c r="O17" s="1269"/>
      <c r="P17" s="1335">
        <v>1000000</v>
      </c>
      <c r="Q17" s="1329"/>
      <c r="R17" s="1329"/>
      <c r="S17" s="1422" t="s">
        <v>2566</v>
      </c>
      <c r="T17" s="1943"/>
      <c r="U17" s="1904"/>
      <c r="V17" s="1904"/>
      <c r="W17" s="1943"/>
    </row>
    <row r="18" spans="1:23" s="219" customFormat="1" ht="29.25" customHeight="1">
      <c r="A18" s="1382" t="s">
        <v>2567</v>
      </c>
      <c r="B18" s="1383"/>
      <c r="C18" s="1383"/>
      <c r="D18" s="1266"/>
      <c r="E18" s="1266"/>
      <c r="F18" s="1266"/>
      <c r="G18" s="1268"/>
      <c r="H18" s="1268"/>
      <c r="I18" s="1266"/>
      <c r="J18" s="1266"/>
      <c r="K18" s="1266"/>
      <c r="L18" s="1266"/>
      <c r="M18" s="1266"/>
      <c r="N18" s="1266"/>
      <c r="O18" s="1266"/>
      <c r="P18" s="1336">
        <v>40000</v>
      </c>
      <c r="Q18" s="1331"/>
      <c r="R18" s="1331"/>
      <c r="S18" s="1424"/>
      <c r="T18" s="1943"/>
      <c r="U18" s="1904"/>
      <c r="V18" s="1904"/>
      <c r="W18" s="1943"/>
    </row>
    <row r="19" spans="1:23" s="220" customFormat="1" ht="29.25" customHeight="1">
      <c r="A19" s="1381" t="s">
        <v>2568</v>
      </c>
      <c r="B19" s="1381" t="s">
        <v>2569</v>
      </c>
      <c r="C19" s="1381" t="s">
        <v>2570</v>
      </c>
      <c r="D19" s="1270">
        <v>1</v>
      </c>
      <c r="E19" s="1271"/>
      <c r="F19" s="1272"/>
      <c r="G19" s="1273"/>
      <c r="H19" s="1273"/>
      <c r="I19" s="1274"/>
      <c r="J19" s="1274"/>
      <c r="K19" s="1274"/>
      <c r="L19" s="1274"/>
      <c r="M19" s="1274"/>
      <c r="N19" s="1274"/>
      <c r="O19" s="1274"/>
      <c r="P19" s="1337"/>
      <c r="Q19" s="1338"/>
      <c r="R19" s="1339"/>
      <c r="S19" s="1425"/>
      <c r="T19" s="1943"/>
      <c r="U19" s="1904"/>
      <c r="V19" s="1904"/>
      <c r="W19" s="1943"/>
    </row>
    <row r="20" spans="1:23" ht="29.25" customHeight="1">
      <c r="A20" s="1379" t="s">
        <v>2571</v>
      </c>
      <c r="B20" s="1384" t="s">
        <v>2572</v>
      </c>
      <c r="C20" s="1379" t="s">
        <v>2573</v>
      </c>
      <c r="D20" s="1275">
        <v>1</v>
      </c>
      <c r="E20" s="1275">
        <v>1</v>
      </c>
      <c r="F20" s="1275">
        <v>1</v>
      </c>
      <c r="G20" s="1268"/>
      <c r="H20" s="1276"/>
      <c r="I20" s="1267"/>
      <c r="J20" s="1266"/>
      <c r="K20" s="1266"/>
      <c r="L20" s="1266"/>
      <c r="M20" s="1266"/>
      <c r="N20" s="1266"/>
      <c r="O20" s="1269"/>
      <c r="P20" s="1330"/>
      <c r="Q20" s="1329"/>
      <c r="R20" s="1329"/>
      <c r="S20" s="1422"/>
      <c r="T20" s="1943"/>
      <c r="U20" s="1904"/>
      <c r="V20" s="1904"/>
      <c r="W20" s="1943"/>
    </row>
    <row r="21" spans="1:23" s="219" customFormat="1" ht="29.25" customHeight="1">
      <c r="A21" s="1382" t="s">
        <v>2574</v>
      </c>
      <c r="B21" s="1379" t="s">
        <v>2575</v>
      </c>
      <c r="C21" s="1382" t="s">
        <v>2576</v>
      </c>
      <c r="D21" s="1277"/>
      <c r="E21" s="1277"/>
      <c r="F21" s="1277"/>
      <c r="G21" s="1277"/>
      <c r="H21" s="1277"/>
      <c r="I21" s="1277"/>
      <c r="J21" s="1277"/>
      <c r="K21" s="1277"/>
      <c r="L21" s="1277"/>
      <c r="M21" s="1277"/>
      <c r="N21" s="1277"/>
      <c r="O21" s="1277"/>
      <c r="P21" s="1340">
        <v>40000</v>
      </c>
      <c r="Q21" s="1341"/>
      <c r="R21" s="1341"/>
      <c r="S21" s="1426"/>
      <c r="T21" s="1943"/>
      <c r="U21" s="1904"/>
      <c r="V21" s="1904"/>
      <c r="W21" s="1943"/>
    </row>
    <row r="22" spans="1:23" ht="29.25" customHeight="1">
      <c r="A22" s="1381" t="s">
        <v>2577</v>
      </c>
      <c r="B22" s="1381" t="s">
        <v>2578</v>
      </c>
      <c r="C22" s="1381" t="s">
        <v>2579</v>
      </c>
      <c r="D22" s="1275">
        <v>1</v>
      </c>
      <c r="E22" s="1268"/>
      <c r="F22" s="1268"/>
      <c r="G22" s="1268"/>
      <c r="H22" s="1268"/>
      <c r="I22" s="1267"/>
      <c r="J22" s="1266"/>
      <c r="K22" s="1266"/>
      <c r="L22" s="1266"/>
      <c r="M22" s="1266"/>
      <c r="N22" s="1264"/>
      <c r="O22" s="1278"/>
      <c r="P22" s="1331"/>
      <c r="Q22" s="1329"/>
      <c r="R22" s="1329"/>
      <c r="S22" s="1422" t="s">
        <v>2580</v>
      </c>
      <c r="T22" s="1943"/>
      <c r="U22" s="1904"/>
      <c r="V22" s="1904"/>
      <c r="W22" s="1943"/>
    </row>
    <row r="23" spans="1:23" ht="29.25" customHeight="1">
      <c r="A23" s="1381" t="s">
        <v>2581</v>
      </c>
      <c r="B23" s="1381" t="s">
        <v>2582</v>
      </c>
      <c r="C23" s="1381" t="s">
        <v>2583</v>
      </c>
      <c r="D23" s="1261"/>
      <c r="E23" s="1268"/>
      <c r="F23" s="1279"/>
      <c r="G23" s="1280"/>
      <c r="H23" s="1281">
        <v>48</v>
      </c>
      <c r="I23" s="1272"/>
      <c r="J23" s="1282"/>
      <c r="K23" s="1281">
        <v>48</v>
      </c>
      <c r="L23" s="1282"/>
      <c r="M23" s="1282"/>
      <c r="N23" s="735"/>
      <c r="O23" s="1281">
        <v>48</v>
      </c>
      <c r="P23" s="1342"/>
      <c r="Q23" s="1329"/>
      <c r="R23" s="1329"/>
      <c r="S23" s="1422" t="s">
        <v>2580</v>
      </c>
      <c r="T23" s="1943"/>
      <c r="U23" s="1904"/>
      <c r="V23" s="1904"/>
      <c r="W23" s="1943"/>
    </row>
    <row r="24" spans="1:23" ht="29.25" customHeight="1">
      <c r="A24" s="1381" t="s">
        <v>2584</v>
      </c>
      <c r="B24" s="1385" t="s">
        <v>2585</v>
      </c>
      <c r="C24" s="1381" t="s">
        <v>2586</v>
      </c>
      <c r="D24" s="1261"/>
      <c r="E24" s="1268"/>
      <c r="F24" s="1279"/>
      <c r="G24" s="1280"/>
      <c r="H24" s="1283">
        <v>1200</v>
      </c>
      <c r="I24" s="1272"/>
      <c r="J24" s="1282"/>
      <c r="K24" s="1284"/>
      <c r="L24" s="1282"/>
      <c r="M24" s="1282"/>
      <c r="N24" s="735"/>
      <c r="O24" s="1285"/>
      <c r="P24" s="1343"/>
      <c r="Q24" s="1329"/>
      <c r="R24" s="1329"/>
      <c r="S24" s="1422" t="s">
        <v>2587</v>
      </c>
      <c r="T24" s="1943"/>
      <c r="U24" s="1904"/>
      <c r="V24" s="1904"/>
      <c r="W24" s="1943"/>
    </row>
    <row r="25" spans="1:23" s="219" customFormat="1" ht="29.25" customHeight="1">
      <c r="A25" s="1379" t="s">
        <v>2588</v>
      </c>
      <c r="B25" s="1379" t="s">
        <v>2589</v>
      </c>
      <c r="C25" s="1386" t="s">
        <v>2590</v>
      </c>
      <c r="D25" s="1286"/>
      <c r="E25" s="1276"/>
      <c r="F25" s="1262">
        <v>1</v>
      </c>
      <c r="G25" s="1261"/>
      <c r="H25" s="1286"/>
      <c r="I25" s="1276"/>
      <c r="J25" s="1276"/>
      <c r="K25" s="1276"/>
      <c r="L25" s="1276"/>
      <c r="M25" s="1276"/>
      <c r="N25" s="1276"/>
      <c r="O25" s="1276"/>
      <c r="P25" s="1344"/>
      <c r="Q25" s="1329"/>
      <c r="R25" s="1329"/>
      <c r="S25" s="1422" t="s">
        <v>2591</v>
      </c>
      <c r="T25" s="1943"/>
      <c r="U25" s="1904"/>
      <c r="V25" s="1904"/>
      <c r="W25" s="1943"/>
    </row>
    <row r="26" spans="1:23" ht="29.25" customHeight="1">
      <c r="A26" s="1379" t="s">
        <v>2592</v>
      </c>
      <c r="B26" s="1379" t="s">
        <v>2593</v>
      </c>
      <c r="C26" s="1386" t="s">
        <v>2576</v>
      </c>
      <c r="D26" s="1287">
        <v>1200</v>
      </c>
      <c r="E26" s="1276"/>
      <c r="F26" s="1286"/>
      <c r="G26" s="1276"/>
      <c r="H26" s="1286"/>
      <c r="I26" s="1276"/>
      <c r="J26" s="1276"/>
      <c r="K26" s="1276"/>
      <c r="L26" s="1276"/>
      <c r="M26" s="1276"/>
      <c r="N26" s="1276"/>
      <c r="O26" s="1276"/>
      <c r="P26" s="1344"/>
      <c r="Q26" s="1331"/>
      <c r="R26" s="1331"/>
      <c r="S26" s="1422" t="s">
        <v>2591</v>
      </c>
      <c r="T26" s="1943"/>
      <c r="U26" s="1904"/>
      <c r="V26" s="1904"/>
      <c r="W26" s="1943"/>
    </row>
    <row r="27" spans="1:23" ht="29.25" customHeight="1">
      <c r="A27" s="1387" t="s">
        <v>2594</v>
      </c>
      <c r="B27" s="1381" t="s">
        <v>2595</v>
      </c>
      <c r="C27" s="1381" t="s">
        <v>2596</v>
      </c>
      <c r="D27" s="1288">
        <v>1</v>
      </c>
      <c r="E27" s="1288">
        <v>1</v>
      </c>
      <c r="F27" s="1288">
        <v>1</v>
      </c>
      <c r="G27" s="1289">
        <v>1</v>
      </c>
      <c r="H27" s="1290">
        <v>1</v>
      </c>
      <c r="I27" s="1289">
        <v>1</v>
      </c>
      <c r="J27" s="1276"/>
      <c r="K27" s="1276"/>
      <c r="L27" s="1276"/>
      <c r="M27" s="1276"/>
      <c r="N27" s="1276"/>
      <c r="O27" s="1276"/>
      <c r="P27" s="1345">
        <v>188758552.5</v>
      </c>
      <c r="Q27" s="1331"/>
      <c r="R27" s="1331"/>
      <c r="S27" s="1422" t="s">
        <v>2597</v>
      </c>
      <c r="T27" s="1943"/>
      <c r="U27" s="1904"/>
      <c r="V27" s="1904"/>
      <c r="W27" s="1943"/>
    </row>
    <row r="28" spans="1:23" ht="29.25" customHeight="1">
      <c r="A28" s="1381" t="s">
        <v>2598</v>
      </c>
      <c r="B28" s="1388" t="s">
        <v>2595</v>
      </c>
      <c r="C28" s="1388" t="s">
        <v>1860</v>
      </c>
      <c r="D28" s="1288">
        <v>1</v>
      </c>
      <c r="E28" s="1288">
        <v>1</v>
      </c>
      <c r="F28" s="1288">
        <v>1</v>
      </c>
      <c r="G28" s="1289">
        <v>1</v>
      </c>
      <c r="H28" s="1290">
        <v>1</v>
      </c>
      <c r="I28" s="1289">
        <v>1</v>
      </c>
      <c r="J28" s="1276"/>
      <c r="K28" s="1276"/>
      <c r="L28" s="1276"/>
      <c r="M28" s="1276"/>
      <c r="N28" s="1276"/>
      <c r="O28" s="1276"/>
      <c r="P28" s="1344"/>
      <c r="Q28" s="1331"/>
      <c r="R28" s="1331"/>
      <c r="S28" s="1422" t="s">
        <v>2597</v>
      </c>
      <c r="T28" s="1943"/>
      <c r="U28" s="1904"/>
      <c r="V28" s="1904"/>
      <c r="W28" s="1943"/>
    </row>
    <row r="29" spans="1:23" ht="29.25" customHeight="1">
      <c r="A29" s="1381" t="s">
        <v>2599</v>
      </c>
      <c r="B29" s="1388" t="s">
        <v>2600</v>
      </c>
      <c r="C29" s="1388" t="s">
        <v>2601</v>
      </c>
      <c r="D29" s="1261"/>
      <c r="E29" s="1276"/>
      <c r="F29" s="1286"/>
      <c r="G29" s="1291"/>
      <c r="H29" s="1286"/>
      <c r="I29" s="1276"/>
      <c r="J29" s="1292">
        <v>1</v>
      </c>
      <c r="K29" s="1276"/>
      <c r="L29" s="1276"/>
      <c r="M29" s="1276"/>
      <c r="N29" s="1276"/>
      <c r="O29" s="1276"/>
      <c r="P29" s="1344"/>
      <c r="Q29" s="1331"/>
      <c r="R29" s="1331"/>
      <c r="S29" s="1422" t="s">
        <v>2597</v>
      </c>
      <c r="T29" s="1943"/>
      <c r="U29" s="1904"/>
      <c r="V29" s="1904"/>
      <c r="W29" s="1943"/>
    </row>
    <row r="30" spans="1:23" ht="29.25" customHeight="1">
      <c r="A30" s="1378" t="s">
        <v>2602</v>
      </c>
      <c r="B30" s="1388" t="s">
        <v>1898</v>
      </c>
      <c r="C30" s="1388" t="s">
        <v>274</v>
      </c>
      <c r="D30" s="1264"/>
      <c r="E30" s="1276"/>
      <c r="F30" s="1286"/>
      <c r="G30" s="1276"/>
      <c r="H30" s="1291"/>
      <c r="I30" s="1276"/>
      <c r="J30" s="1276"/>
      <c r="K30" s="1292">
        <v>1</v>
      </c>
      <c r="L30" s="1292">
        <v>1</v>
      </c>
      <c r="M30" s="1292">
        <v>1</v>
      </c>
      <c r="N30" s="1292">
        <v>1</v>
      </c>
      <c r="O30" s="1292">
        <v>1</v>
      </c>
      <c r="P30" s="1346"/>
      <c r="Q30" s="1331"/>
      <c r="R30" s="1331"/>
      <c r="S30" s="1422" t="s">
        <v>2597</v>
      </c>
      <c r="T30" s="1943"/>
      <c r="U30" s="1904"/>
      <c r="V30" s="1904"/>
      <c r="W30" s="1943"/>
    </row>
    <row r="31" spans="1:23" s="219" customFormat="1" ht="29.25" customHeight="1">
      <c r="A31" s="1382" t="s">
        <v>2603</v>
      </c>
      <c r="B31" s="1379" t="s">
        <v>2604</v>
      </c>
      <c r="C31" s="1386" t="s">
        <v>2605</v>
      </c>
      <c r="D31" s="1268"/>
      <c r="E31" s="1268"/>
      <c r="F31" s="1293"/>
      <c r="G31" s="1268"/>
      <c r="H31" s="1293"/>
      <c r="I31" s="1268"/>
      <c r="J31" s="1268"/>
      <c r="K31" s="1268"/>
      <c r="L31" s="1268"/>
      <c r="M31" s="1268"/>
      <c r="N31" s="1268"/>
      <c r="O31" s="1268"/>
      <c r="P31" s="1347">
        <v>40000</v>
      </c>
      <c r="Q31" s="1331"/>
      <c r="R31" s="1331"/>
      <c r="S31" s="1422" t="s">
        <v>2597</v>
      </c>
      <c r="T31" s="1943"/>
      <c r="U31" s="1904"/>
      <c r="V31" s="1904"/>
      <c r="W31" s="1943"/>
    </row>
    <row r="32" spans="1:23" ht="29.25" customHeight="1">
      <c r="A32" s="1381" t="s">
        <v>2606</v>
      </c>
      <c r="B32" s="1378" t="s">
        <v>2607</v>
      </c>
      <c r="C32" s="1388"/>
      <c r="D32" s="1281">
        <v>1</v>
      </c>
      <c r="E32" s="1280"/>
      <c r="F32" s="1280"/>
      <c r="G32" s="1280"/>
      <c r="H32" s="1280"/>
      <c r="I32" s="1280"/>
      <c r="J32" s="1280"/>
      <c r="K32" s="1280"/>
      <c r="L32" s="1280"/>
      <c r="M32" s="1273"/>
      <c r="N32" s="1273"/>
      <c r="O32" s="1294"/>
      <c r="P32" s="1348"/>
      <c r="Q32" s="1329"/>
      <c r="R32" s="1329"/>
      <c r="S32" s="1422" t="s">
        <v>2597</v>
      </c>
      <c r="T32" s="1943"/>
      <c r="U32" s="1904"/>
      <c r="V32" s="1904"/>
      <c r="W32" s="1943"/>
    </row>
    <row r="33" spans="1:23" ht="29.25" customHeight="1">
      <c r="A33" s="1381" t="s">
        <v>2608</v>
      </c>
      <c r="B33" s="1381" t="s">
        <v>2609</v>
      </c>
      <c r="C33" s="1389">
        <v>1200</v>
      </c>
      <c r="D33" s="1280"/>
      <c r="E33" s="1295"/>
      <c r="F33" s="1295"/>
      <c r="G33" s="1295"/>
      <c r="H33" s="1270">
        <v>1</v>
      </c>
      <c r="I33" s="1270">
        <v>1</v>
      </c>
      <c r="J33" s="1280"/>
      <c r="K33" s="1280"/>
      <c r="L33" s="1280"/>
      <c r="M33" s="1273"/>
      <c r="N33" s="1273"/>
      <c r="O33" s="1294"/>
      <c r="P33" s="1349"/>
      <c r="Q33" s="1329"/>
      <c r="R33" s="1329"/>
      <c r="S33" s="1422"/>
      <c r="T33" s="1943"/>
      <c r="U33" s="1904"/>
      <c r="V33" s="1904"/>
      <c r="W33" s="1943"/>
    </row>
    <row r="34" spans="1:23" ht="29.25" customHeight="1">
      <c r="A34" s="1381" t="s">
        <v>2610</v>
      </c>
      <c r="B34" s="1388" t="s">
        <v>2611</v>
      </c>
      <c r="C34" s="1390" t="s">
        <v>2612</v>
      </c>
      <c r="D34" s="1280"/>
      <c r="E34" s="1280"/>
      <c r="F34" s="1280"/>
      <c r="G34" s="1280"/>
      <c r="H34" s="1280"/>
      <c r="I34" s="1270">
        <v>1</v>
      </c>
      <c r="J34" s="1296">
        <v>1</v>
      </c>
      <c r="K34" s="1280"/>
      <c r="L34" s="1280"/>
      <c r="M34" s="1273"/>
      <c r="N34" s="1273"/>
      <c r="O34" s="1294"/>
      <c r="P34" s="1349"/>
      <c r="Q34" s="1329"/>
      <c r="R34" s="1329"/>
      <c r="S34" s="1422"/>
      <c r="T34" s="1943"/>
      <c r="U34" s="1904"/>
      <c r="V34" s="1904"/>
      <c r="W34" s="1943"/>
    </row>
    <row r="35" spans="1:23" s="219" customFormat="1" ht="29.25" customHeight="1">
      <c r="A35" s="1381" t="s">
        <v>2613</v>
      </c>
      <c r="B35" s="1388" t="s">
        <v>2614</v>
      </c>
      <c r="C35" s="1388" t="s">
        <v>274</v>
      </c>
      <c r="D35" s="1297"/>
      <c r="E35" s="1273"/>
      <c r="F35" s="1273"/>
      <c r="G35" s="1273"/>
      <c r="H35" s="1273"/>
      <c r="I35" s="1273"/>
      <c r="J35" s="1273"/>
      <c r="K35" s="1273"/>
      <c r="L35" s="1273"/>
      <c r="M35" s="1273"/>
      <c r="N35" s="1270">
        <v>1</v>
      </c>
      <c r="O35" s="1268"/>
      <c r="P35" s="1350"/>
      <c r="Q35" s="1331"/>
      <c r="R35" s="1331"/>
      <c r="S35" s="1423" t="s">
        <v>2615</v>
      </c>
      <c r="T35" s="1943"/>
      <c r="U35" s="1904"/>
      <c r="V35" s="1904"/>
      <c r="W35" s="1943"/>
    </row>
    <row r="36" spans="1:23" s="219" customFormat="1" ht="29.25" customHeight="1">
      <c r="A36" s="1381" t="s">
        <v>2616</v>
      </c>
      <c r="B36" s="1388" t="s">
        <v>1898</v>
      </c>
      <c r="C36" s="1388" t="s">
        <v>2617</v>
      </c>
      <c r="D36" s="1297"/>
      <c r="E36" s="1273"/>
      <c r="F36" s="1273"/>
      <c r="G36" s="1273"/>
      <c r="H36" s="1273"/>
      <c r="I36" s="1273"/>
      <c r="J36" s="1273"/>
      <c r="K36" s="1273"/>
      <c r="L36" s="1273"/>
      <c r="M36" s="1273"/>
      <c r="N36" s="1298"/>
      <c r="O36" s="1299">
        <v>1</v>
      </c>
      <c r="P36" s="1351"/>
      <c r="Q36" s="1331"/>
      <c r="R36" s="1331"/>
      <c r="S36" s="1423"/>
      <c r="T36" s="1943"/>
      <c r="U36" s="1904"/>
      <c r="V36" s="1904"/>
      <c r="W36" s="1943"/>
    </row>
    <row r="37" spans="1:23" ht="29.25" customHeight="1">
      <c r="A37" s="1382" t="s">
        <v>2618</v>
      </c>
      <c r="B37" s="1391" t="s">
        <v>2619</v>
      </c>
      <c r="C37" s="1392" t="s">
        <v>2620</v>
      </c>
      <c r="D37" s="1268"/>
      <c r="E37" s="1291"/>
      <c r="F37" s="1268"/>
      <c r="G37" s="1268"/>
      <c r="H37" s="1268"/>
      <c r="I37" s="1268"/>
      <c r="J37" s="1268"/>
      <c r="K37" s="1268"/>
      <c r="L37" s="1268"/>
      <c r="M37" s="1268"/>
      <c r="N37" s="1268"/>
      <c r="O37" s="1266"/>
      <c r="P37" s="1350">
        <v>391375395.27985501</v>
      </c>
      <c r="Q37" s="1331"/>
      <c r="R37" s="1329"/>
      <c r="S37" s="1423" t="s">
        <v>2615</v>
      </c>
      <c r="T37" s="1943"/>
      <c r="U37" s="1904"/>
      <c r="V37" s="1904"/>
      <c r="W37" s="1943"/>
    </row>
    <row r="38" spans="1:23" ht="29.25" customHeight="1">
      <c r="A38" s="1379" t="s">
        <v>2621</v>
      </c>
      <c r="B38" s="1393" t="s">
        <v>2622</v>
      </c>
      <c r="C38" s="1393" t="s">
        <v>2623</v>
      </c>
      <c r="D38" s="1300"/>
      <c r="E38" s="1301">
        <v>300</v>
      </c>
      <c r="F38" s="1302"/>
      <c r="G38" s="1302"/>
      <c r="H38" s="1303"/>
      <c r="I38" s="1304"/>
      <c r="J38" s="1305"/>
      <c r="K38" s="1301">
        <v>300</v>
      </c>
      <c r="L38" s="1304"/>
      <c r="M38" s="1304"/>
      <c r="N38" s="1306"/>
      <c r="O38" s="1307"/>
      <c r="P38" s="1350"/>
      <c r="Q38" s="1331"/>
      <c r="R38" s="1329"/>
      <c r="S38" s="1423" t="s">
        <v>2615</v>
      </c>
      <c r="T38" s="1943"/>
      <c r="U38" s="1904"/>
      <c r="V38" s="1904"/>
      <c r="W38" s="1943"/>
    </row>
    <row r="39" spans="1:23" ht="29.25" customHeight="1">
      <c r="A39" s="1379" t="s">
        <v>2624</v>
      </c>
      <c r="B39" s="1394" t="s">
        <v>2625</v>
      </c>
      <c r="C39" s="1394" t="s">
        <v>2626</v>
      </c>
      <c r="D39" s="1305"/>
      <c r="E39" s="1305"/>
      <c r="F39" s="1308"/>
      <c r="G39" s="1308"/>
      <c r="H39" s="1309">
        <v>1</v>
      </c>
      <c r="I39" s="1309">
        <v>1</v>
      </c>
      <c r="J39" s="1301">
        <v>1</v>
      </c>
      <c r="K39" s="1308"/>
      <c r="L39" s="1310"/>
      <c r="M39" s="1310"/>
      <c r="N39" s="1310"/>
      <c r="O39" s="1307"/>
      <c r="P39" s="1350"/>
      <c r="Q39" s="1331"/>
      <c r="R39" s="1329"/>
      <c r="S39" s="1423" t="s">
        <v>2615</v>
      </c>
      <c r="T39" s="1943"/>
      <c r="U39" s="1904"/>
      <c r="V39" s="1904"/>
      <c r="W39" s="1943"/>
    </row>
    <row r="40" spans="1:23" ht="29.25" customHeight="1">
      <c r="A40" s="1381" t="s">
        <v>2627</v>
      </c>
      <c r="B40" s="1394" t="s">
        <v>2628</v>
      </c>
      <c r="C40" s="1394" t="s">
        <v>2629</v>
      </c>
      <c r="D40" s="1305"/>
      <c r="E40" s="1308"/>
      <c r="F40" s="1308"/>
      <c r="G40" s="1308"/>
      <c r="H40" s="1309">
        <v>1</v>
      </c>
      <c r="I40" s="1309">
        <v>1</v>
      </c>
      <c r="J40" s="1301">
        <v>1</v>
      </c>
      <c r="K40" s="1308"/>
      <c r="L40" s="1310"/>
      <c r="M40" s="1310"/>
      <c r="N40" s="1310"/>
      <c r="O40" s="1311"/>
      <c r="P40" s="1350"/>
      <c r="Q40" s="1331"/>
      <c r="R40" s="1329"/>
      <c r="S40" s="1423" t="s">
        <v>2615</v>
      </c>
      <c r="T40" s="1943"/>
      <c r="U40" s="1904"/>
      <c r="V40" s="1904"/>
      <c r="W40" s="1943"/>
    </row>
    <row r="41" spans="1:23" ht="29.25" customHeight="1">
      <c r="A41" s="1381" t="s">
        <v>2630</v>
      </c>
      <c r="B41" s="1393" t="s">
        <v>2631</v>
      </c>
      <c r="C41" s="1395" t="s">
        <v>2601</v>
      </c>
      <c r="D41" s="1304"/>
      <c r="E41" s="1305"/>
      <c r="F41" s="1308"/>
      <c r="G41" s="1308"/>
      <c r="H41" s="1305"/>
      <c r="I41" s="1305"/>
      <c r="J41" s="1309">
        <v>1</v>
      </c>
      <c r="K41" s="1310"/>
      <c r="L41" s="1310"/>
      <c r="M41" s="1310"/>
      <c r="N41" s="1310"/>
      <c r="O41" s="1311"/>
      <c r="P41" s="1350"/>
      <c r="Q41" s="1331"/>
      <c r="R41" s="1329"/>
      <c r="S41" s="1423" t="s">
        <v>2615</v>
      </c>
      <c r="T41" s="1943"/>
      <c r="U41" s="1904"/>
      <c r="V41" s="1904"/>
      <c r="W41" s="1943"/>
    </row>
    <row r="42" spans="1:23" ht="29.25" customHeight="1">
      <c r="A42" s="1381" t="s">
        <v>2632</v>
      </c>
      <c r="B42" s="1396" t="s">
        <v>2611</v>
      </c>
      <c r="C42" s="1397" t="s">
        <v>2633</v>
      </c>
      <c r="D42" s="1305"/>
      <c r="E42" s="1308"/>
      <c r="F42" s="1308"/>
      <c r="G42" s="1308"/>
      <c r="H42" s="1310"/>
      <c r="I42" s="1305"/>
      <c r="J42" s="1310"/>
      <c r="K42" s="1309">
        <v>1</v>
      </c>
      <c r="L42" s="1309">
        <v>1</v>
      </c>
      <c r="M42" s="1308"/>
      <c r="N42" s="1312"/>
      <c r="O42" s="1311"/>
      <c r="P42" s="1350"/>
      <c r="Q42" s="1331"/>
      <c r="R42" s="1329"/>
      <c r="S42" s="1423" t="s">
        <v>2615</v>
      </c>
      <c r="T42" s="1943"/>
      <c r="U42" s="1904"/>
      <c r="V42" s="1904"/>
      <c r="W42" s="1943"/>
    </row>
    <row r="43" spans="1:23" ht="29.25" customHeight="1">
      <c r="A43" s="1381" t="s">
        <v>2634</v>
      </c>
      <c r="B43" s="1393" t="s">
        <v>2631</v>
      </c>
      <c r="C43" s="1397" t="s">
        <v>2635</v>
      </c>
      <c r="D43" s="1306"/>
      <c r="E43" s="1306"/>
      <c r="F43" s="1306"/>
      <c r="G43" s="1306"/>
      <c r="H43" s="1313"/>
      <c r="I43" s="1305"/>
      <c r="J43" s="1312"/>
      <c r="K43" s="1312"/>
      <c r="L43" s="1313"/>
      <c r="M43" s="1314">
        <v>1</v>
      </c>
      <c r="N43" s="1314">
        <v>1</v>
      </c>
      <c r="O43" s="1311"/>
      <c r="P43" s="1350"/>
      <c r="Q43" s="1331"/>
      <c r="R43" s="1329"/>
      <c r="S43" s="1423" t="s">
        <v>2615</v>
      </c>
      <c r="T43" s="1943"/>
      <c r="U43" s="1904"/>
      <c r="V43" s="1904"/>
      <c r="W43" s="1943"/>
    </row>
    <row r="44" spans="1:23" s="219" customFormat="1" ht="29.25" customHeight="1">
      <c r="A44" s="1382" t="s">
        <v>2636</v>
      </c>
      <c r="B44" s="1391" t="s">
        <v>2637</v>
      </c>
      <c r="C44" s="1391" t="s">
        <v>2638</v>
      </c>
      <c r="D44" s="1267"/>
      <c r="E44" s="1276"/>
      <c r="F44" s="1276"/>
      <c r="G44" s="1261"/>
      <c r="H44" s="1276"/>
      <c r="I44" s="1261"/>
      <c r="J44" s="1262">
        <v>800</v>
      </c>
      <c r="K44" s="1267"/>
      <c r="L44" s="1267"/>
      <c r="M44" s="1267"/>
      <c r="N44" s="1267"/>
      <c r="O44" s="1269"/>
      <c r="P44" s="1437">
        <v>23020698</v>
      </c>
      <c r="Q44" s="1329"/>
      <c r="R44" s="1329"/>
      <c r="S44" s="1422" t="s">
        <v>2639</v>
      </c>
      <c r="T44" s="1943"/>
      <c r="U44" s="1904"/>
      <c r="V44" s="1904"/>
      <c r="W44" s="1943"/>
    </row>
    <row r="45" spans="1:23" ht="29.25" customHeight="1">
      <c r="A45" s="1382" t="s">
        <v>2640</v>
      </c>
      <c r="B45" s="1391" t="s">
        <v>2641</v>
      </c>
      <c r="C45" s="1391" t="s">
        <v>2642</v>
      </c>
      <c r="D45" s="1267"/>
      <c r="E45" s="1276"/>
      <c r="F45" s="1276"/>
      <c r="G45" s="1291"/>
      <c r="H45" s="1291"/>
      <c r="I45" s="1315">
        <v>473</v>
      </c>
      <c r="J45" s="1268"/>
      <c r="K45" s="1267"/>
      <c r="L45" s="1267"/>
      <c r="M45" s="1267"/>
      <c r="N45" s="1267"/>
      <c r="O45" s="1269"/>
      <c r="P45" s="1437">
        <v>25927201</v>
      </c>
      <c r="Q45" s="1329"/>
      <c r="R45" s="1329"/>
      <c r="S45" s="1422" t="s">
        <v>2643</v>
      </c>
      <c r="T45" s="1943"/>
      <c r="U45" s="1904"/>
      <c r="V45" s="1904"/>
      <c r="W45" s="1943"/>
    </row>
    <row r="46" spans="1:23" ht="29.25" customHeight="1">
      <c r="A46" s="1398" t="s">
        <v>2644</v>
      </c>
      <c r="B46" s="1391" t="s">
        <v>2645</v>
      </c>
      <c r="C46" s="1391" t="s">
        <v>2544</v>
      </c>
      <c r="D46" s="1267"/>
      <c r="E46" s="1276"/>
      <c r="F46" s="1276"/>
      <c r="G46" s="1276"/>
      <c r="H46" s="1276"/>
      <c r="I46" s="1267"/>
      <c r="J46" s="1267"/>
      <c r="K46" s="1267"/>
      <c r="L46" s="1267"/>
      <c r="M46" s="1291"/>
      <c r="N46" s="1316">
        <v>1300</v>
      </c>
      <c r="O46" s="1317"/>
      <c r="P46" s="1437">
        <v>47123958</v>
      </c>
      <c r="Q46" s="1329"/>
      <c r="R46" s="1329"/>
      <c r="S46" s="1422" t="s">
        <v>2639</v>
      </c>
      <c r="T46" s="1943"/>
      <c r="U46" s="1904"/>
      <c r="V46" s="1904"/>
      <c r="W46" s="1943"/>
    </row>
    <row r="47" spans="1:23" ht="29.25" customHeight="1">
      <c r="A47" s="1398" t="s">
        <v>2646</v>
      </c>
      <c r="B47" s="1391" t="s">
        <v>2645</v>
      </c>
      <c r="C47" s="1391" t="s">
        <v>2544</v>
      </c>
      <c r="D47" s="1267"/>
      <c r="E47" s="1276"/>
      <c r="F47" s="1276"/>
      <c r="G47" s="1276"/>
      <c r="H47" s="1276"/>
      <c r="I47" s="1267"/>
      <c r="J47" s="1267"/>
      <c r="K47" s="1267"/>
      <c r="L47" s="1267"/>
      <c r="M47" s="1267"/>
      <c r="N47" s="1291"/>
      <c r="O47" s="1316">
        <v>1300</v>
      </c>
      <c r="P47" s="1351"/>
      <c r="Q47" s="1329"/>
      <c r="R47" s="1329"/>
      <c r="S47" s="1422" t="s">
        <v>2639</v>
      </c>
      <c r="T47" s="1943"/>
      <c r="U47" s="1904"/>
      <c r="V47" s="1904"/>
      <c r="W47" s="1943"/>
    </row>
    <row r="48" spans="1:23" s="219" customFormat="1" ht="29.25" customHeight="1">
      <c r="A48" s="1382" t="s">
        <v>2647</v>
      </c>
      <c r="B48" s="1399"/>
      <c r="C48" s="1400"/>
      <c r="D48" s="1268"/>
      <c r="E48" s="1268"/>
      <c r="F48" s="1268"/>
      <c r="G48" s="1268"/>
      <c r="H48" s="1268"/>
      <c r="I48" s="1268"/>
      <c r="J48" s="1268"/>
      <c r="K48" s="1268"/>
      <c r="L48" s="1268"/>
      <c r="M48" s="1268"/>
      <c r="N48" s="1268"/>
      <c r="O48" s="1268"/>
      <c r="P48" s="1351"/>
      <c r="Q48" s="1332"/>
      <c r="R48" s="1331"/>
      <c r="S48" s="1423" t="s">
        <v>2639</v>
      </c>
      <c r="T48" s="1943"/>
      <c r="U48" s="1904"/>
      <c r="V48" s="1904"/>
      <c r="W48" s="1943"/>
    </row>
    <row r="49" spans="1:23" ht="29.25" customHeight="1">
      <c r="A49" s="1379" t="s">
        <v>2648</v>
      </c>
      <c r="B49" s="1393" t="s">
        <v>2649</v>
      </c>
      <c r="C49" s="1401" t="s">
        <v>2650</v>
      </c>
      <c r="D49" s="1268"/>
      <c r="E49" s="1268"/>
      <c r="F49" s="1264"/>
      <c r="G49" s="1268"/>
      <c r="H49" s="1268"/>
      <c r="I49" s="1262">
        <v>1</v>
      </c>
      <c r="J49" s="1268"/>
      <c r="K49" s="1268"/>
      <c r="L49" s="1262">
        <v>1</v>
      </c>
      <c r="M49" s="1268"/>
      <c r="N49" s="1268"/>
      <c r="O49" s="1264"/>
      <c r="P49" s="1335"/>
      <c r="Q49" s="1332"/>
      <c r="R49" s="1329"/>
      <c r="S49" s="1423" t="s">
        <v>2651</v>
      </c>
      <c r="T49" s="1943"/>
      <c r="U49" s="1904"/>
      <c r="V49" s="1904"/>
      <c r="W49" s="1943"/>
    </row>
    <row r="50" spans="1:23" ht="29.25" customHeight="1">
      <c r="A50" s="1378" t="s">
        <v>2652</v>
      </c>
      <c r="B50" s="1391" t="s">
        <v>2653</v>
      </c>
      <c r="C50" s="1391" t="s">
        <v>2654</v>
      </c>
      <c r="D50" s="1265"/>
      <c r="E50" s="1275">
        <v>1</v>
      </c>
      <c r="F50" s="1265"/>
      <c r="G50" s="1265"/>
      <c r="H50" s="1265"/>
      <c r="I50" s="1265"/>
      <c r="J50" s="1265"/>
      <c r="K50" s="1265"/>
      <c r="L50" s="1265"/>
      <c r="M50" s="1265"/>
      <c r="N50" s="1265"/>
      <c r="O50" s="1265"/>
      <c r="P50" s="1352"/>
      <c r="Q50" s="1332"/>
      <c r="R50" s="1329"/>
      <c r="S50" s="1423" t="s">
        <v>2655</v>
      </c>
      <c r="T50" s="1943"/>
      <c r="U50" s="1904"/>
      <c r="V50" s="1904"/>
      <c r="W50" s="1943"/>
    </row>
    <row r="51" spans="1:23" ht="29.25" customHeight="1">
      <c r="A51" s="1378" t="s">
        <v>2656</v>
      </c>
      <c r="B51" s="1391" t="s">
        <v>2657</v>
      </c>
      <c r="C51" s="1391" t="s">
        <v>2658</v>
      </c>
      <c r="D51" s="1275">
        <v>1</v>
      </c>
      <c r="E51" s="1265"/>
      <c r="F51" s="1265"/>
      <c r="G51" s="1265"/>
      <c r="H51" s="1265"/>
      <c r="I51" s="1265"/>
      <c r="J51" s="1265"/>
      <c r="K51" s="1265"/>
      <c r="L51" s="1265"/>
      <c r="M51" s="1265"/>
      <c r="N51" s="1265"/>
      <c r="O51" s="1265"/>
      <c r="P51" s="1352"/>
      <c r="Q51" s="1332"/>
      <c r="R51" s="1329"/>
      <c r="S51" s="1423" t="s">
        <v>2651</v>
      </c>
      <c r="T51" s="1943"/>
      <c r="U51" s="1904"/>
      <c r="V51" s="1904"/>
      <c r="W51" s="1943"/>
    </row>
    <row r="52" spans="1:23" ht="29.25" customHeight="1">
      <c r="A52" s="1378" t="s">
        <v>2659</v>
      </c>
      <c r="B52" s="1391" t="s">
        <v>2660</v>
      </c>
      <c r="C52" s="1391" t="s">
        <v>2658</v>
      </c>
      <c r="D52" s="1275"/>
      <c r="E52" s="1265"/>
      <c r="F52" s="1265"/>
      <c r="G52" s="1265"/>
      <c r="H52" s="1265"/>
      <c r="I52" s="1265"/>
      <c r="J52" s="1265"/>
      <c r="K52" s="1265"/>
      <c r="L52" s="1265"/>
      <c r="M52" s="1265"/>
      <c r="N52" s="1265"/>
      <c r="O52" s="1265"/>
      <c r="P52" s="1352"/>
      <c r="Q52" s="1332"/>
      <c r="R52" s="1329"/>
      <c r="S52" s="1423" t="s">
        <v>2651</v>
      </c>
      <c r="T52" s="1943"/>
      <c r="U52" s="1904"/>
      <c r="V52" s="1904"/>
      <c r="W52" s="1943"/>
    </row>
    <row r="53" spans="1:23" s="219" customFormat="1" ht="29.25" customHeight="1">
      <c r="A53" s="1402" t="s">
        <v>2661</v>
      </c>
      <c r="B53" s="1403" t="s">
        <v>2662</v>
      </c>
      <c r="C53" s="1403" t="s">
        <v>2663</v>
      </c>
      <c r="D53" s="1265"/>
      <c r="E53" s="1265"/>
      <c r="F53" s="1265"/>
      <c r="G53" s="1265"/>
      <c r="H53" s="1265"/>
      <c r="I53" s="1265"/>
      <c r="J53" s="1265"/>
      <c r="K53" s="1265"/>
      <c r="L53" s="1265"/>
      <c r="M53" s="1265"/>
      <c r="N53" s="1265"/>
      <c r="O53" s="1265"/>
      <c r="P53" s="1352"/>
      <c r="Q53" s="1332"/>
      <c r="R53" s="1331"/>
      <c r="S53" s="1424"/>
      <c r="T53" s="1943"/>
      <c r="U53" s="1904"/>
      <c r="V53" s="1904"/>
      <c r="W53" s="1943"/>
    </row>
    <row r="54" spans="1:23" ht="29.25" customHeight="1">
      <c r="A54" s="1378" t="s">
        <v>2664</v>
      </c>
      <c r="B54" s="1404" t="s">
        <v>2665</v>
      </c>
      <c r="C54" s="1404" t="s">
        <v>2663</v>
      </c>
      <c r="D54" s="1265"/>
      <c r="E54" s="1265"/>
      <c r="F54" s="1265"/>
      <c r="G54" s="1275">
        <v>1</v>
      </c>
      <c r="H54" s="1265"/>
      <c r="I54" s="1265"/>
      <c r="J54" s="1265"/>
      <c r="K54" s="1265"/>
      <c r="L54" s="1265"/>
      <c r="M54" s="1265"/>
      <c r="N54" s="1265"/>
      <c r="O54" s="1265"/>
      <c r="P54" s="1330"/>
      <c r="Q54" s="1353"/>
      <c r="R54" s="1329"/>
      <c r="S54" s="1422" t="s">
        <v>2666</v>
      </c>
      <c r="T54" s="1943"/>
      <c r="U54" s="1904"/>
      <c r="V54" s="1904"/>
      <c r="W54" s="1943"/>
    </row>
    <row r="55" spans="1:23" ht="29.25" customHeight="1">
      <c r="A55" s="1378" t="s">
        <v>2667</v>
      </c>
      <c r="B55" s="1404" t="s">
        <v>2668</v>
      </c>
      <c r="C55" s="1404" t="s">
        <v>2669</v>
      </c>
      <c r="D55" s="1265"/>
      <c r="E55" s="1265"/>
      <c r="F55" s="1275">
        <v>1</v>
      </c>
      <c r="G55" s="1265"/>
      <c r="H55" s="1265"/>
      <c r="I55" s="1265"/>
      <c r="J55" s="1265"/>
      <c r="K55" s="1265"/>
      <c r="L55" s="1265"/>
      <c r="M55" s="1265"/>
      <c r="N55" s="1265"/>
      <c r="O55" s="1265"/>
      <c r="P55" s="1352"/>
      <c r="Q55" s="1332"/>
      <c r="R55" s="1329"/>
      <c r="S55" s="1422" t="s">
        <v>2666</v>
      </c>
      <c r="T55" s="1943"/>
      <c r="U55" s="1904"/>
      <c r="V55" s="1904"/>
      <c r="W55" s="1943"/>
    </row>
    <row r="56" spans="1:23" ht="29.25" customHeight="1">
      <c r="A56" s="1378" t="s">
        <v>2670</v>
      </c>
      <c r="B56" s="1404" t="s">
        <v>2671</v>
      </c>
      <c r="C56" s="1404" t="s">
        <v>2570</v>
      </c>
      <c r="D56" s="1265"/>
      <c r="E56" s="1265"/>
      <c r="F56" s="1265"/>
      <c r="G56" s="1265"/>
      <c r="H56" s="1275">
        <v>1</v>
      </c>
      <c r="I56" s="1265"/>
      <c r="J56" s="1265"/>
      <c r="K56" s="1265"/>
      <c r="L56" s="1265"/>
      <c r="M56" s="1265"/>
      <c r="N56" s="1265"/>
      <c r="O56" s="1265"/>
      <c r="P56" s="1352"/>
      <c r="Q56" s="1332"/>
      <c r="R56" s="1329"/>
      <c r="S56" s="1422" t="s">
        <v>2666</v>
      </c>
      <c r="T56" s="1943"/>
      <c r="U56" s="1904"/>
      <c r="V56" s="1904"/>
      <c r="W56" s="1943"/>
    </row>
    <row r="57" spans="1:23" ht="29.25" customHeight="1">
      <c r="A57" s="1378" t="s">
        <v>2672</v>
      </c>
      <c r="B57" s="1404" t="s">
        <v>2673</v>
      </c>
      <c r="C57" s="1404" t="s">
        <v>2674</v>
      </c>
      <c r="D57" s="1265"/>
      <c r="E57" s="1265"/>
      <c r="F57" s="1265"/>
      <c r="G57" s="1265"/>
      <c r="H57" s="1265"/>
      <c r="I57" s="1275">
        <v>1</v>
      </c>
      <c r="J57" s="1265"/>
      <c r="K57" s="1265"/>
      <c r="L57" s="1265"/>
      <c r="M57" s="1265"/>
      <c r="N57" s="1265"/>
      <c r="O57" s="1265"/>
      <c r="P57" s="1352"/>
      <c r="Q57" s="1332"/>
      <c r="R57" s="1329"/>
      <c r="S57" s="1422" t="s">
        <v>2666</v>
      </c>
      <c r="T57" s="1943"/>
      <c r="U57" s="1904"/>
      <c r="V57" s="1904"/>
      <c r="W57" s="1943"/>
    </row>
    <row r="58" spans="1:23" ht="29.25" customHeight="1">
      <c r="A58" s="1378" t="s">
        <v>2675</v>
      </c>
      <c r="B58" s="1404" t="s">
        <v>2676</v>
      </c>
      <c r="C58" s="1404" t="s">
        <v>2677</v>
      </c>
      <c r="D58" s="1265"/>
      <c r="E58" s="1265"/>
      <c r="F58" s="1265"/>
      <c r="G58" s="1265"/>
      <c r="H58" s="1265"/>
      <c r="I58" s="1265"/>
      <c r="J58" s="1265"/>
      <c r="K58" s="1265"/>
      <c r="L58" s="1265"/>
      <c r="M58" s="1265"/>
      <c r="N58" s="1275">
        <v>1</v>
      </c>
      <c r="O58" s="1265"/>
      <c r="P58" s="1330"/>
      <c r="Q58" s="1332"/>
      <c r="R58" s="1329"/>
      <c r="S58" s="1422" t="s">
        <v>2666</v>
      </c>
      <c r="T58" s="1943"/>
      <c r="U58" s="1904"/>
      <c r="V58" s="1904"/>
      <c r="W58" s="1943"/>
    </row>
    <row r="59" spans="1:23" s="221" customFormat="1" ht="29.25" customHeight="1">
      <c r="A59" s="1405" t="s">
        <v>2678</v>
      </c>
      <c r="B59" s="1406" t="s">
        <v>2679</v>
      </c>
      <c r="C59" s="1406" t="s">
        <v>2680</v>
      </c>
      <c r="D59" s="1318"/>
      <c r="E59" s="1318"/>
      <c r="F59" s="1281">
        <v>1</v>
      </c>
      <c r="G59" s="1318"/>
      <c r="H59" s="1318"/>
      <c r="I59" s="1297"/>
      <c r="J59" s="1297"/>
      <c r="K59" s="1297"/>
      <c r="L59" s="1297"/>
      <c r="M59" s="1297"/>
      <c r="N59" s="1297"/>
      <c r="O59" s="1297"/>
      <c r="P59" s="1354"/>
      <c r="Q59" s="1355"/>
      <c r="R59" s="1338"/>
      <c r="S59" s="1427"/>
      <c r="T59" s="1943"/>
      <c r="U59" s="1904"/>
      <c r="V59" s="1904"/>
      <c r="W59" s="1943"/>
    </row>
    <row r="60" spans="1:23" s="220" customFormat="1" ht="29.25" customHeight="1">
      <c r="A60" s="1407" t="s">
        <v>2681</v>
      </c>
      <c r="B60" s="1408" t="s">
        <v>2682</v>
      </c>
      <c r="C60" s="1408" t="s">
        <v>2683</v>
      </c>
      <c r="D60" s="1281">
        <v>1</v>
      </c>
      <c r="E60" s="1318"/>
      <c r="F60" s="1282"/>
      <c r="G60" s="1318"/>
      <c r="H60" s="1318"/>
      <c r="I60" s="1297"/>
      <c r="J60" s="1297"/>
      <c r="K60" s="1297"/>
      <c r="L60" s="1297"/>
      <c r="M60" s="1297"/>
      <c r="N60" s="1297"/>
      <c r="O60" s="1297"/>
      <c r="P60" s="1354"/>
      <c r="Q60" s="1355"/>
      <c r="R60" s="1338"/>
      <c r="S60" s="1428" t="s">
        <v>2684</v>
      </c>
      <c r="T60" s="1943"/>
      <c r="U60" s="1904"/>
      <c r="V60" s="1904"/>
      <c r="W60" s="1943"/>
    </row>
    <row r="61" spans="1:23" s="220" customFormat="1" ht="29.25" customHeight="1">
      <c r="A61" s="1407" t="s">
        <v>2685</v>
      </c>
      <c r="B61" s="1408" t="s">
        <v>2686</v>
      </c>
      <c r="C61" s="1409" t="s">
        <v>2687</v>
      </c>
      <c r="D61" s="1318"/>
      <c r="E61" s="1281">
        <v>1</v>
      </c>
      <c r="F61" s="1318"/>
      <c r="G61" s="1318"/>
      <c r="H61" s="1318"/>
      <c r="I61" s="1297"/>
      <c r="J61" s="1297"/>
      <c r="K61" s="1297"/>
      <c r="L61" s="1297"/>
      <c r="M61" s="1297"/>
      <c r="N61" s="1297"/>
      <c r="O61" s="1297"/>
      <c r="P61" s="1356"/>
      <c r="Q61" s="1357"/>
      <c r="R61" s="1339"/>
      <c r="S61" s="1429" t="s">
        <v>2543</v>
      </c>
      <c r="T61" s="1943"/>
      <c r="U61" s="1904"/>
      <c r="V61" s="1904"/>
      <c r="W61" s="1943"/>
    </row>
    <row r="62" spans="1:23" s="220" customFormat="1" ht="29.25" customHeight="1">
      <c r="A62" s="1407" t="s">
        <v>2688</v>
      </c>
      <c r="B62" s="1408" t="s">
        <v>2679</v>
      </c>
      <c r="C62" s="1392" t="s">
        <v>2689</v>
      </c>
      <c r="D62" s="1318"/>
      <c r="E62" s="1318"/>
      <c r="F62" s="1281">
        <v>1</v>
      </c>
      <c r="G62" s="1272"/>
      <c r="H62" s="1272"/>
      <c r="I62" s="1319"/>
      <c r="J62" s="1319"/>
      <c r="K62" s="1319"/>
      <c r="L62" s="1319"/>
      <c r="M62" s="1319"/>
      <c r="N62" s="1319"/>
      <c r="O62" s="1319"/>
      <c r="P62" s="1356"/>
      <c r="Q62" s="1357"/>
      <c r="R62" s="1339"/>
      <c r="S62" s="1429" t="s">
        <v>2543</v>
      </c>
      <c r="T62" s="1943"/>
      <c r="U62" s="1904"/>
      <c r="V62" s="1904"/>
      <c r="W62" s="1943"/>
    </row>
    <row r="63" spans="1:23" s="219" customFormat="1" ht="29.25" customHeight="1">
      <c r="A63" s="1402" t="s">
        <v>2690</v>
      </c>
      <c r="B63" s="1402" t="s">
        <v>2691</v>
      </c>
      <c r="C63" s="1402" t="s">
        <v>2692</v>
      </c>
      <c r="D63" s="1278"/>
      <c r="E63" s="1278"/>
      <c r="F63" s="1278"/>
      <c r="G63" s="1278"/>
      <c r="H63" s="1278"/>
      <c r="I63" s="1278"/>
      <c r="J63" s="1278"/>
      <c r="K63" s="1278"/>
      <c r="L63" s="1278"/>
      <c r="M63" s="1278"/>
      <c r="N63" s="1278"/>
      <c r="O63" s="1278"/>
      <c r="P63" s="1331"/>
      <c r="Q63" s="1331"/>
      <c r="R63" s="1358"/>
      <c r="S63" s="1424"/>
      <c r="T63" s="1943"/>
      <c r="U63" s="1904"/>
      <c r="V63" s="1904"/>
      <c r="W63" s="1943"/>
    </row>
    <row r="64" spans="1:23" ht="29.25" customHeight="1">
      <c r="A64" s="1410" t="s">
        <v>3364</v>
      </c>
      <c r="B64" s="1391" t="s">
        <v>2693</v>
      </c>
      <c r="C64" s="1391" t="s">
        <v>2694</v>
      </c>
      <c r="D64" s="1267"/>
      <c r="E64" s="1267"/>
      <c r="F64" s="1264"/>
      <c r="G64" s="1264"/>
      <c r="H64" s="1262">
        <v>250</v>
      </c>
      <c r="I64" s="1267"/>
      <c r="J64" s="1267"/>
      <c r="K64" s="1267"/>
      <c r="L64" s="1267"/>
      <c r="M64" s="1267"/>
      <c r="N64" s="1267"/>
      <c r="O64" s="1320"/>
      <c r="P64" s="1330">
        <v>400000</v>
      </c>
      <c r="Q64" s="1329"/>
      <c r="R64" s="1329"/>
      <c r="S64" s="1430" t="s">
        <v>2695</v>
      </c>
      <c r="T64" s="1943"/>
      <c r="U64" s="1904"/>
      <c r="V64" s="1904"/>
      <c r="W64" s="1943"/>
    </row>
    <row r="65" spans="1:23" s="219" customFormat="1" ht="29.25" customHeight="1">
      <c r="A65" s="1410" t="s">
        <v>3365</v>
      </c>
      <c r="B65" s="1391" t="s">
        <v>2696</v>
      </c>
      <c r="C65" s="1391" t="s">
        <v>2697</v>
      </c>
      <c r="D65" s="1267"/>
      <c r="E65" s="1267"/>
      <c r="F65" s="1264"/>
      <c r="G65" s="1264"/>
      <c r="H65" s="1267"/>
      <c r="I65" s="1267"/>
      <c r="J65" s="1262">
        <v>200</v>
      </c>
      <c r="K65" s="1267"/>
      <c r="L65" s="1267"/>
      <c r="M65" s="1267"/>
      <c r="N65" s="1267"/>
      <c r="O65" s="1320"/>
      <c r="P65" s="1330">
        <v>400000</v>
      </c>
      <c r="Q65" s="1329"/>
      <c r="R65" s="1329"/>
      <c r="S65" s="1430" t="s">
        <v>2695</v>
      </c>
      <c r="T65" s="1943"/>
      <c r="U65" s="1904"/>
      <c r="V65" s="1904"/>
      <c r="W65" s="1943"/>
    </row>
    <row r="66" spans="1:23" ht="29.25" customHeight="1">
      <c r="A66" s="1410" t="s">
        <v>3366</v>
      </c>
      <c r="B66" s="1391" t="s">
        <v>2698</v>
      </c>
      <c r="C66" s="1391" t="s">
        <v>2699</v>
      </c>
      <c r="D66" s="1267"/>
      <c r="E66" s="1267"/>
      <c r="F66" s="1264"/>
      <c r="G66" s="1262">
        <v>85</v>
      </c>
      <c r="H66" s="1266"/>
      <c r="I66" s="1266"/>
      <c r="J66" s="1267"/>
      <c r="K66" s="1267"/>
      <c r="L66" s="1267"/>
      <c r="M66" s="1266"/>
      <c r="N66" s="1267"/>
      <c r="O66" s="1320"/>
      <c r="P66" s="1330">
        <v>350000</v>
      </c>
      <c r="Q66" s="1329"/>
      <c r="R66" s="1329"/>
      <c r="S66" s="1430" t="s">
        <v>2695</v>
      </c>
      <c r="T66" s="1943"/>
      <c r="U66" s="1904"/>
      <c r="V66" s="1904"/>
      <c r="W66" s="1943"/>
    </row>
    <row r="67" spans="1:23" ht="29.25" customHeight="1">
      <c r="A67" s="1378" t="s">
        <v>2700</v>
      </c>
      <c r="B67" s="1411" t="s">
        <v>2701</v>
      </c>
      <c r="C67" s="1391" t="s">
        <v>2702</v>
      </c>
      <c r="D67" s="1267"/>
      <c r="E67" s="1262">
        <v>1</v>
      </c>
      <c r="F67" s="1262">
        <v>1</v>
      </c>
      <c r="G67" s="1262">
        <v>1</v>
      </c>
      <c r="H67" s="1262">
        <v>1</v>
      </c>
      <c r="I67" s="1267"/>
      <c r="J67" s="1267"/>
      <c r="K67" s="1267"/>
      <c r="L67" s="1267"/>
      <c r="M67" s="1267"/>
      <c r="N67" s="1262">
        <v>1</v>
      </c>
      <c r="O67" s="1262">
        <v>1</v>
      </c>
      <c r="P67" s="1337">
        <v>450000</v>
      </c>
      <c r="Q67" s="1329"/>
      <c r="R67" s="1329"/>
      <c r="S67" s="1430" t="s">
        <v>2695</v>
      </c>
      <c r="T67" s="1943"/>
      <c r="U67" s="1904"/>
      <c r="V67" s="1904"/>
      <c r="W67" s="1943"/>
    </row>
    <row r="68" spans="1:23" ht="29.25" customHeight="1">
      <c r="A68" s="1378" t="s">
        <v>2703</v>
      </c>
      <c r="B68" s="1411" t="s">
        <v>2704</v>
      </c>
      <c r="C68" s="1391" t="s">
        <v>2705</v>
      </c>
      <c r="D68" s="1267"/>
      <c r="E68" s="1263"/>
      <c r="F68" s="1263"/>
      <c r="G68" s="1263"/>
      <c r="H68" s="1267"/>
      <c r="I68" s="1267"/>
      <c r="J68" s="1267"/>
      <c r="K68" s="1275">
        <v>200</v>
      </c>
      <c r="L68" s="1267"/>
      <c r="M68" s="1267"/>
      <c r="N68" s="1263"/>
      <c r="O68" s="1263"/>
      <c r="P68" s="1330"/>
      <c r="Q68" s="1329"/>
      <c r="R68" s="1329"/>
      <c r="S68" s="1430" t="s">
        <v>2695</v>
      </c>
      <c r="T68" s="1943"/>
      <c r="U68" s="1904"/>
      <c r="V68" s="1904"/>
      <c r="W68" s="1943"/>
    </row>
    <row r="69" spans="1:23" ht="29.25" customHeight="1">
      <c r="A69" s="1412" t="s">
        <v>2706</v>
      </c>
      <c r="B69" s="1391" t="s">
        <v>2707</v>
      </c>
      <c r="C69" s="1391" t="s">
        <v>2605</v>
      </c>
      <c r="D69" s="1321" t="s">
        <v>267</v>
      </c>
      <c r="E69" s="1321" t="s">
        <v>267</v>
      </c>
      <c r="F69" s="1321" t="s">
        <v>267</v>
      </c>
      <c r="G69" s="1321" t="s">
        <v>267</v>
      </c>
      <c r="H69" s="1321" t="s">
        <v>267</v>
      </c>
      <c r="I69" s="1321" t="s">
        <v>267</v>
      </c>
      <c r="J69" s="1321" t="s">
        <v>267</v>
      </c>
      <c r="K69" s="1321" t="s">
        <v>267</v>
      </c>
      <c r="L69" s="1321" t="s">
        <v>267</v>
      </c>
      <c r="M69" s="1321" t="s">
        <v>267</v>
      </c>
      <c r="N69" s="1321" t="s">
        <v>267</v>
      </c>
      <c r="O69" s="1321" t="s">
        <v>267</v>
      </c>
      <c r="P69" s="1330"/>
      <c r="Q69" s="1329"/>
      <c r="R69" s="1329"/>
      <c r="S69" s="1430" t="s">
        <v>2695</v>
      </c>
      <c r="T69" s="1943"/>
      <c r="U69" s="1904"/>
      <c r="V69" s="1904"/>
      <c r="W69" s="1943"/>
    </row>
    <row r="70" spans="1:23" ht="29.25" customHeight="1">
      <c r="A70" s="1412" t="s">
        <v>3367</v>
      </c>
      <c r="B70" s="1391"/>
      <c r="C70" s="1391"/>
      <c r="D70" s="1321"/>
      <c r="E70" s="1321"/>
      <c r="F70" s="1321"/>
      <c r="G70" s="1321"/>
      <c r="H70" s="1321"/>
      <c r="I70" s="1321"/>
      <c r="J70" s="1321"/>
      <c r="K70" s="1321"/>
      <c r="L70" s="1321"/>
      <c r="M70" s="1321"/>
      <c r="N70" s="1321"/>
      <c r="O70" s="1321"/>
      <c r="P70" s="1352">
        <v>6033738</v>
      </c>
      <c r="Q70" s="1329"/>
      <c r="R70" s="1329"/>
      <c r="S70" s="1430"/>
      <c r="T70" s="1943"/>
      <c r="U70" s="1904"/>
      <c r="V70" s="1904"/>
      <c r="W70" s="1943"/>
    </row>
    <row r="71" spans="1:23" ht="29.25" customHeight="1">
      <c r="A71" s="1405" t="s">
        <v>2708</v>
      </c>
      <c r="B71" s="1406" t="s">
        <v>2709</v>
      </c>
      <c r="C71" s="1406" t="s">
        <v>2710</v>
      </c>
      <c r="D71" s="1319"/>
      <c r="E71" s="1319"/>
      <c r="F71" s="1322"/>
      <c r="G71" s="1295"/>
      <c r="H71" s="1323"/>
      <c r="I71" s="1319"/>
      <c r="J71" s="1319"/>
      <c r="K71" s="1319"/>
      <c r="L71" s="1319"/>
      <c r="M71" s="1319"/>
      <c r="N71" s="1319"/>
      <c r="O71" s="1324"/>
      <c r="P71" s="1330"/>
      <c r="Q71" s="1329"/>
      <c r="R71" s="1329"/>
      <c r="S71" s="1430" t="s">
        <v>2711</v>
      </c>
      <c r="T71" s="1943"/>
      <c r="U71" s="1904"/>
      <c r="V71" s="1904"/>
      <c r="W71" s="1943"/>
    </row>
    <row r="72" spans="1:23" ht="29.25" customHeight="1">
      <c r="A72" s="1396" t="s">
        <v>2712</v>
      </c>
      <c r="B72" s="1393" t="s">
        <v>2709</v>
      </c>
      <c r="C72" s="1393" t="s">
        <v>2713</v>
      </c>
      <c r="D72" s="1319"/>
      <c r="E72" s="1319"/>
      <c r="F72" s="1322"/>
      <c r="G72" s="1270">
        <v>100</v>
      </c>
      <c r="H72" s="1323"/>
      <c r="I72" s="1319"/>
      <c r="J72" s="1319"/>
      <c r="K72" s="1319"/>
      <c r="L72" s="1319"/>
      <c r="M72" s="1319"/>
      <c r="N72" s="1319"/>
      <c r="O72" s="1324"/>
      <c r="P72" s="1337">
        <v>300000</v>
      </c>
      <c r="Q72" s="1329"/>
      <c r="R72" s="1329"/>
      <c r="S72" s="1430" t="s">
        <v>2711</v>
      </c>
      <c r="T72" s="1943"/>
      <c r="U72" s="1904"/>
      <c r="V72" s="1904"/>
      <c r="W72" s="1943"/>
    </row>
    <row r="73" spans="1:23" ht="29.25" customHeight="1">
      <c r="A73" s="1410" t="s">
        <v>2714</v>
      </c>
      <c r="B73" s="1391" t="s">
        <v>2715</v>
      </c>
      <c r="C73" s="1391" t="s">
        <v>2716</v>
      </c>
      <c r="D73" s="1267"/>
      <c r="E73" s="1267"/>
      <c r="F73" s="1276"/>
      <c r="G73" s="1276"/>
      <c r="H73" s="1267"/>
      <c r="I73" s="1267"/>
      <c r="J73" s="1267"/>
      <c r="K73" s="1267"/>
      <c r="L73" s="1267"/>
      <c r="M73" s="1267"/>
      <c r="N73" s="1275">
        <v>50</v>
      </c>
      <c r="O73" s="1320"/>
      <c r="P73" s="1330">
        <v>300000</v>
      </c>
      <c r="Q73" s="1329"/>
      <c r="R73" s="1329"/>
      <c r="S73" s="1430" t="s">
        <v>2717</v>
      </c>
      <c r="T73" s="1943"/>
      <c r="U73" s="1904"/>
      <c r="V73" s="1904"/>
      <c r="W73" s="1943"/>
    </row>
    <row r="74" spans="1:23" s="219" customFormat="1" ht="29.25" customHeight="1">
      <c r="A74" s="1402" t="s">
        <v>2718</v>
      </c>
      <c r="B74" s="1413" t="s">
        <v>2719</v>
      </c>
      <c r="C74" s="1413" t="s">
        <v>2720</v>
      </c>
      <c r="D74" s="1267"/>
      <c r="E74" s="1268"/>
      <c r="F74" s="1268"/>
      <c r="G74" s="1268"/>
      <c r="H74" s="1268"/>
      <c r="I74" s="1268"/>
      <c r="J74" s="1266"/>
      <c r="K74" s="1266"/>
      <c r="L74" s="1266"/>
      <c r="M74" s="1266"/>
      <c r="N74" s="1268"/>
      <c r="O74" s="1268"/>
      <c r="P74" s="1330">
        <v>50000</v>
      </c>
      <c r="Q74" s="1329"/>
      <c r="R74" s="1329"/>
      <c r="S74" s="1430"/>
      <c r="T74" s="1943"/>
      <c r="U74" s="1904"/>
      <c r="V74" s="1904"/>
      <c r="W74" s="1943"/>
    </row>
    <row r="75" spans="1:23" ht="29.25" customHeight="1">
      <c r="A75" s="1378" t="s">
        <v>2721</v>
      </c>
      <c r="B75" s="1391" t="s">
        <v>2722</v>
      </c>
      <c r="C75" s="1391" t="s">
        <v>2723</v>
      </c>
      <c r="D75" s="1267"/>
      <c r="E75" s="1267"/>
      <c r="F75" s="1276"/>
      <c r="G75" s="1276"/>
      <c r="H75" s="1267"/>
      <c r="I75" s="1267"/>
      <c r="J75" s="1267"/>
      <c r="K75" s="1267"/>
      <c r="L75" s="1267"/>
      <c r="M75" s="1262">
        <v>120</v>
      </c>
      <c r="N75" s="1267"/>
      <c r="O75" s="1320"/>
      <c r="P75" s="1359"/>
      <c r="Q75" s="1329"/>
      <c r="R75" s="1329"/>
      <c r="S75" s="1430" t="s">
        <v>2724</v>
      </c>
      <c r="T75" s="1943"/>
      <c r="U75" s="1904"/>
      <c r="V75" s="1904"/>
      <c r="W75" s="1943"/>
    </row>
    <row r="76" spans="1:23" ht="29.25" customHeight="1">
      <c r="A76" s="1378" t="s">
        <v>2725</v>
      </c>
      <c r="B76" s="1391" t="s">
        <v>2726</v>
      </c>
      <c r="C76" s="1391" t="s">
        <v>2727</v>
      </c>
      <c r="D76" s="1267"/>
      <c r="E76" s="1267"/>
      <c r="F76" s="1267"/>
      <c r="G76" s="1276"/>
      <c r="H76" s="1267"/>
      <c r="I76" s="1262">
        <v>150</v>
      </c>
      <c r="J76" s="1267"/>
      <c r="K76" s="1267"/>
      <c r="L76" s="1267"/>
      <c r="M76" s="1267"/>
      <c r="N76" s="1267"/>
      <c r="O76" s="1320"/>
      <c r="P76" s="1359"/>
      <c r="Q76" s="1329"/>
      <c r="R76" s="1329"/>
      <c r="S76" s="1430" t="s">
        <v>2724</v>
      </c>
      <c r="T76" s="1943"/>
      <c r="U76" s="1904"/>
      <c r="V76" s="1904"/>
      <c r="W76" s="1943"/>
    </row>
    <row r="77" spans="1:23" ht="29.25" customHeight="1">
      <c r="A77" s="1378" t="s">
        <v>2728</v>
      </c>
      <c r="B77" s="1379" t="s">
        <v>2729</v>
      </c>
      <c r="C77" s="1379" t="s">
        <v>2730</v>
      </c>
      <c r="D77" s="1267"/>
      <c r="E77" s="1275">
        <v>50</v>
      </c>
      <c r="F77" s="1262">
        <v>50</v>
      </c>
      <c r="G77" s="1262">
        <v>50</v>
      </c>
      <c r="H77" s="1262">
        <v>50</v>
      </c>
      <c r="I77" s="1267"/>
      <c r="J77" s="1267"/>
      <c r="K77" s="1267"/>
      <c r="L77" s="1267"/>
      <c r="M77" s="1267"/>
      <c r="N77" s="1267"/>
      <c r="O77" s="1320"/>
      <c r="P77" s="1359"/>
      <c r="Q77" s="1329"/>
      <c r="R77" s="1329"/>
      <c r="S77" s="1430" t="s">
        <v>2724</v>
      </c>
      <c r="T77" s="1943"/>
      <c r="U77" s="1904"/>
      <c r="V77" s="1904"/>
      <c r="W77" s="1943"/>
    </row>
    <row r="78" spans="1:23" ht="29.25" customHeight="1">
      <c r="A78" s="1378" t="s">
        <v>2731</v>
      </c>
      <c r="B78" s="1379" t="s">
        <v>2732</v>
      </c>
      <c r="C78" s="1379" t="s">
        <v>2194</v>
      </c>
      <c r="D78" s="1267"/>
      <c r="E78" s="1267"/>
      <c r="F78" s="1276"/>
      <c r="G78" s="1276"/>
      <c r="H78" s="1267"/>
      <c r="I78" s="1262">
        <v>200</v>
      </c>
      <c r="J78" s="1267"/>
      <c r="K78" s="1267"/>
      <c r="L78" s="1267"/>
      <c r="M78" s="1267"/>
      <c r="N78" s="1267"/>
      <c r="O78" s="1320"/>
      <c r="P78" s="1359"/>
      <c r="Q78" s="1329"/>
      <c r="R78" s="1329"/>
      <c r="S78" s="1430" t="s">
        <v>2724</v>
      </c>
      <c r="T78" s="1943"/>
      <c r="U78" s="1904"/>
      <c r="V78" s="1904"/>
      <c r="W78" s="1943"/>
    </row>
    <row r="79" spans="1:23" s="222" customFormat="1" ht="29.25" customHeight="1">
      <c r="A79" s="1378" t="s">
        <v>2733</v>
      </c>
      <c r="B79" s="1379" t="s">
        <v>2734</v>
      </c>
      <c r="C79" s="1379" t="s">
        <v>2735</v>
      </c>
      <c r="D79" s="1267"/>
      <c r="E79" s="1267"/>
      <c r="F79" s="1267"/>
      <c r="G79" s="1262">
        <v>35</v>
      </c>
      <c r="H79" s="1267"/>
      <c r="I79" s="1263"/>
      <c r="J79" s="1275">
        <v>35</v>
      </c>
      <c r="K79" s="1267"/>
      <c r="L79" s="1267"/>
      <c r="M79" s="1275">
        <v>35</v>
      </c>
      <c r="N79" s="1267"/>
      <c r="O79" s="1262">
        <v>35</v>
      </c>
      <c r="P79" s="1359"/>
      <c r="Q79" s="1329"/>
      <c r="R79" s="1329"/>
      <c r="S79" s="1430" t="s">
        <v>2724</v>
      </c>
      <c r="T79" s="1943"/>
      <c r="U79" s="1904"/>
      <c r="V79" s="1904"/>
      <c r="W79" s="1943"/>
    </row>
    <row r="80" spans="1:23" s="222" customFormat="1" ht="29.25" customHeight="1">
      <c r="A80" s="1378" t="s">
        <v>2736</v>
      </c>
      <c r="B80" s="1379" t="s">
        <v>464</v>
      </c>
      <c r="C80" s="1379" t="s">
        <v>2737</v>
      </c>
      <c r="D80" s="1267"/>
      <c r="E80" s="1267"/>
      <c r="F80" s="1267"/>
      <c r="G80" s="1267"/>
      <c r="H80" s="1267"/>
      <c r="I80" s="1275">
        <v>2</v>
      </c>
      <c r="J80" s="1267"/>
      <c r="K80" s="1267"/>
      <c r="L80" s="1275">
        <v>1</v>
      </c>
      <c r="M80" s="1267"/>
      <c r="N80" s="1267"/>
      <c r="O80" s="1267"/>
      <c r="P80" s="1329"/>
      <c r="Q80" s="1329"/>
      <c r="R80" s="1329"/>
      <c r="S80" s="1430" t="s">
        <v>2724</v>
      </c>
      <c r="T80" s="1943"/>
      <c r="U80" s="1904"/>
      <c r="V80" s="1904"/>
      <c r="W80" s="1943"/>
    </row>
    <row r="81" spans="1:23" ht="29.25" customHeight="1">
      <c r="A81" s="1378" t="s">
        <v>2738</v>
      </c>
      <c r="B81" s="1379" t="s">
        <v>2726</v>
      </c>
      <c r="C81" s="1379" t="s">
        <v>2727</v>
      </c>
      <c r="D81" s="1267"/>
      <c r="E81" s="1267"/>
      <c r="F81" s="1276"/>
      <c r="G81" s="1276"/>
      <c r="H81" s="1261"/>
      <c r="I81" s="1267"/>
      <c r="J81" s="1267"/>
      <c r="K81" s="1267"/>
      <c r="L81" s="1267"/>
      <c r="M81" s="1262">
        <v>1</v>
      </c>
      <c r="N81" s="1267"/>
      <c r="O81" s="1320"/>
      <c r="P81" s="1360"/>
      <c r="Q81" s="1329"/>
      <c r="R81" s="1329"/>
      <c r="S81" s="1430" t="s">
        <v>2724</v>
      </c>
      <c r="T81" s="1943"/>
      <c r="U81" s="1904"/>
      <c r="V81" s="1904"/>
      <c r="W81" s="1943"/>
    </row>
    <row r="82" spans="1:23" ht="29.25" customHeight="1">
      <c r="A82" s="1378" t="s">
        <v>2739</v>
      </c>
      <c r="B82" s="1379" t="s">
        <v>2740</v>
      </c>
      <c r="C82" s="1379" t="s">
        <v>2741</v>
      </c>
      <c r="D82" s="1267"/>
      <c r="E82" s="1320"/>
      <c r="F82" s="1320"/>
      <c r="G82" s="1262">
        <v>20</v>
      </c>
      <c r="H82" s="1320"/>
      <c r="I82" s="1262">
        <v>20</v>
      </c>
      <c r="J82" s="1320"/>
      <c r="K82" s="1262">
        <v>20</v>
      </c>
      <c r="L82" s="1320"/>
      <c r="M82" s="1262">
        <v>20</v>
      </c>
      <c r="N82" s="1320"/>
      <c r="O82" s="1320"/>
      <c r="P82" s="1360"/>
      <c r="Q82" s="1329"/>
      <c r="R82" s="1329"/>
      <c r="S82" s="1430" t="s">
        <v>2724</v>
      </c>
      <c r="T82" s="1943"/>
      <c r="U82" s="1904"/>
      <c r="V82" s="1904"/>
      <c r="W82" s="1943"/>
    </row>
    <row r="83" spans="1:23" ht="29.25" customHeight="1">
      <c r="A83" s="1378" t="s">
        <v>2742</v>
      </c>
      <c r="B83" s="1379" t="s">
        <v>2743</v>
      </c>
      <c r="C83" s="1379" t="s">
        <v>449</v>
      </c>
      <c r="D83" s="1263"/>
      <c r="E83" s="1263"/>
      <c r="F83" s="1262">
        <v>1</v>
      </c>
      <c r="G83" s="1263"/>
      <c r="H83" s="1263"/>
      <c r="I83" s="1263"/>
      <c r="J83" s="1263"/>
      <c r="K83" s="1263"/>
      <c r="L83" s="1263"/>
      <c r="M83" s="1263"/>
      <c r="N83" s="1263"/>
      <c r="O83" s="1320"/>
      <c r="P83" s="1360"/>
      <c r="Q83" s="1329"/>
      <c r="R83" s="1329"/>
      <c r="S83" s="1430" t="s">
        <v>2724</v>
      </c>
      <c r="T83" s="1943"/>
      <c r="U83" s="1904"/>
      <c r="V83" s="1904"/>
      <c r="W83" s="1943"/>
    </row>
    <row r="84" spans="1:23" ht="29.25" customHeight="1">
      <c r="A84" s="1414" t="s">
        <v>2744</v>
      </c>
      <c r="B84" s="1387" t="s">
        <v>2745</v>
      </c>
      <c r="C84" s="1387" t="s">
        <v>2605</v>
      </c>
      <c r="D84" s="1267"/>
      <c r="E84" s="1267"/>
      <c r="F84" s="1267"/>
      <c r="G84" s="1262">
        <v>1</v>
      </c>
      <c r="H84" s="1267"/>
      <c r="I84" s="1267"/>
      <c r="J84" s="1267"/>
      <c r="K84" s="1267"/>
      <c r="L84" s="1267"/>
      <c r="M84" s="1267"/>
      <c r="N84" s="1267"/>
      <c r="O84" s="1320"/>
      <c r="P84" s="1360"/>
      <c r="Q84" s="1329"/>
      <c r="R84" s="1329"/>
      <c r="S84" s="1430" t="s">
        <v>2724</v>
      </c>
      <c r="T84" s="1943"/>
      <c r="U84" s="1904"/>
      <c r="V84" s="1904"/>
      <c r="W84" s="1943"/>
    </row>
    <row r="85" spans="1:23" s="220" customFormat="1" ht="29.25" customHeight="1">
      <c r="A85" s="1405" t="s">
        <v>2746</v>
      </c>
      <c r="B85" s="1393" t="s">
        <v>2747</v>
      </c>
      <c r="C85" s="1381" t="s">
        <v>2748</v>
      </c>
      <c r="D85" s="1319"/>
      <c r="E85" s="1319"/>
      <c r="F85" s="1270">
        <v>6</v>
      </c>
      <c r="G85" s="1272"/>
      <c r="H85" s="1270">
        <v>6</v>
      </c>
      <c r="I85" s="1272"/>
      <c r="J85" s="1272"/>
      <c r="K85" s="1295"/>
      <c r="L85" s="1319"/>
      <c r="M85" s="1319"/>
      <c r="N85" s="1319"/>
      <c r="O85" s="1324"/>
      <c r="P85" s="1361"/>
      <c r="Q85" s="1339"/>
      <c r="R85" s="1339"/>
      <c r="S85" s="1431" t="s">
        <v>2749</v>
      </c>
      <c r="T85" s="1943"/>
      <c r="U85" s="1904"/>
      <c r="V85" s="1904"/>
      <c r="W85" s="1943"/>
    </row>
    <row r="86" spans="1:23" ht="29.25" customHeight="1">
      <c r="A86" s="1402" t="s">
        <v>2750</v>
      </c>
      <c r="B86" s="1391" t="s">
        <v>2751</v>
      </c>
      <c r="C86" s="1410" t="s">
        <v>2752</v>
      </c>
      <c r="D86" s="1325"/>
      <c r="E86" s="1272"/>
      <c r="F86" s="1270">
        <v>17</v>
      </c>
      <c r="G86" s="1272"/>
      <c r="H86" s="1272"/>
      <c r="I86" s="1272"/>
      <c r="J86" s="1272"/>
      <c r="K86" s="1270">
        <v>10</v>
      </c>
      <c r="L86" s="1272"/>
      <c r="M86" s="1272"/>
      <c r="N86" s="1267"/>
      <c r="O86" s="1320"/>
      <c r="P86" s="1360"/>
      <c r="Q86" s="1329"/>
      <c r="R86" s="1329"/>
      <c r="S86" s="1422" t="s">
        <v>2749</v>
      </c>
      <c r="T86" s="1943"/>
      <c r="U86" s="1904"/>
      <c r="V86" s="1904"/>
      <c r="W86" s="1943"/>
    </row>
    <row r="87" spans="1:23" ht="29.25" customHeight="1">
      <c r="A87" s="1402" t="s">
        <v>2753</v>
      </c>
      <c r="B87" s="1391" t="s">
        <v>2754</v>
      </c>
      <c r="C87" s="1381" t="s">
        <v>2755</v>
      </c>
      <c r="D87" s="1303"/>
      <c r="E87" s="1326"/>
      <c r="F87" s="1326"/>
      <c r="G87" s="1326"/>
      <c r="H87" s="1326"/>
      <c r="I87" s="1326"/>
      <c r="J87" s="1326"/>
      <c r="K87" s="1326"/>
      <c r="L87" s="1326"/>
      <c r="M87" s="1326"/>
      <c r="N87" s="1326"/>
      <c r="O87" s="1308"/>
      <c r="P87" s="1360">
        <v>27012447</v>
      </c>
      <c r="Q87" s="1329"/>
      <c r="R87" s="1329"/>
      <c r="S87" s="1422" t="s">
        <v>2749</v>
      </c>
      <c r="T87" s="1943"/>
      <c r="U87" s="1904"/>
      <c r="V87" s="1904"/>
      <c r="W87" s="1943"/>
    </row>
    <row r="88" spans="1:23" ht="29.25" customHeight="1">
      <c r="A88" s="1398" t="s">
        <v>2756</v>
      </c>
      <c r="B88" s="1378" t="s">
        <v>2604</v>
      </c>
      <c r="C88" s="1410" t="s">
        <v>2757</v>
      </c>
      <c r="D88" s="1278"/>
      <c r="E88" s="1278"/>
      <c r="F88" s="1278"/>
      <c r="G88" s="1278"/>
      <c r="H88" s="1278"/>
      <c r="I88" s="1278"/>
      <c r="J88" s="1278"/>
      <c r="K88" s="1278"/>
      <c r="L88" s="1278"/>
      <c r="M88" s="1278"/>
      <c r="N88" s="1278"/>
      <c r="O88" s="1278"/>
      <c r="P88" s="1362">
        <v>2842550</v>
      </c>
      <c r="Q88" s="1331"/>
      <c r="R88" s="1363"/>
      <c r="S88" s="1432" t="s">
        <v>2643</v>
      </c>
      <c r="T88" s="1943"/>
      <c r="U88" s="1904"/>
      <c r="V88" s="1904"/>
      <c r="W88" s="1943"/>
    </row>
    <row r="89" spans="1:23" s="219" customFormat="1" ht="29.25" customHeight="1">
      <c r="A89" s="1414" t="s">
        <v>2758</v>
      </c>
      <c r="B89" s="1398" t="s">
        <v>2759</v>
      </c>
      <c r="C89" s="1398" t="s">
        <v>2760</v>
      </c>
      <c r="D89" s="1278"/>
      <c r="E89" s="1278"/>
      <c r="F89" s="1278"/>
      <c r="G89" s="1278"/>
      <c r="H89" s="1278"/>
      <c r="I89" s="1278"/>
      <c r="J89" s="1278"/>
      <c r="K89" s="1278"/>
      <c r="L89" s="1278"/>
      <c r="M89" s="1278"/>
      <c r="N89" s="1278"/>
      <c r="O89" s="1278"/>
      <c r="P89" s="1330">
        <v>40000</v>
      </c>
      <c r="Q89" s="1331"/>
      <c r="R89" s="1351"/>
      <c r="S89" s="1433"/>
      <c r="T89" s="1943"/>
      <c r="U89" s="1904"/>
      <c r="V89" s="1904"/>
      <c r="W89" s="1943"/>
    </row>
    <row r="90" spans="1:23" ht="29.25" customHeight="1">
      <c r="A90" s="1378" t="s">
        <v>2761</v>
      </c>
      <c r="B90" s="1380" t="s">
        <v>2762</v>
      </c>
      <c r="C90" s="1378" t="s">
        <v>2763</v>
      </c>
      <c r="D90" s="1262">
        <v>400</v>
      </c>
      <c r="E90" s="1262">
        <v>400</v>
      </c>
      <c r="F90" s="1262">
        <v>400</v>
      </c>
      <c r="G90" s="1327"/>
      <c r="H90" s="1327"/>
      <c r="I90" s="1327"/>
      <c r="J90" s="1327"/>
      <c r="K90" s="1327"/>
      <c r="L90" s="1327"/>
      <c r="M90" s="1327"/>
      <c r="N90" s="1327"/>
      <c r="O90" s="1327"/>
      <c r="P90" s="1364"/>
      <c r="Q90" s="1365"/>
      <c r="R90" s="1363"/>
      <c r="S90" s="1422" t="s">
        <v>2764</v>
      </c>
      <c r="T90" s="1943"/>
      <c r="U90" s="1904"/>
      <c r="V90" s="1904"/>
      <c r="W90" s="1943"/>
    </row>
    <row r="91" spans="1:23" ht="29.25" customHeight="1">
      <c r="A91" s="1378" t="s">
        <v>2765</v>
      </c>
      <c r="B91" s="1380" t="s">
        <v>2766</v>
      </c>
      <c r="C91" s="1410" t="s">
        <v>2767</v>
      </c>
      <c r="D91" s="1327"/>
      <c r="E91" s="1327"/>
      <c r="F91" s="1327"/>
      <c r="G91" s="1327"/>
      <c r="H91" s="1327"/>
      <c r="I91" s="1327"/>
      <c r="J91" s="1327"/>
      <c r="K91" s="1327"/>
      <c r="L91" s="1327"/>
      <c r="M91" s="1262">
        <v>400</v>
      </c>
      <c r="N91" s="1262">
        <v>400</v>
      </c>
      <c r="O91" s="1262">
        <v>400</v>
      </c>
      <c r="P91" s="1364"/>
      <c r="Q91" s="1365"/>
      <c r="R91" s="1363"/>
      <c r="S91" s="1422" t="s">
        <v>2764</v>
      </c>
      <c r="T91" s="1943"/>
      <c r="U91" s="1904"/>
      <c r="V91" s="1904"/>
      <c r="W91" s="1943"/>
    </row>
    <row r="92" spans="1:23" ht="29.25" customHeight="1">
      <c r="A92" s="1378" t="s">
        <v>2768</v>
      </c>
      <c r="B92" s="1380" t="s">
        <v>2769</v>
      </c>
      <c r="C92" s="1410" t="s">
        <v>2770</v>
      </c>
      <c r="D92" s="1327"/>
      <c r="E92" s="1327"/>
      <c r="F92" s="1262">
        <v>1</v>
      </c>
      <c r="G92" s="1267"/>
      <c r="H92" s="1267"/>
      <c r="I92" s="1267"/>
      <c r="J92" s="1267"/>
      <c r="K92" s="1267"/>
      <c r="L92" s="1267"/>
      <c r="M92" s="1267"/>
      <c r="N92" s="1262">
        <v>1</v>
      </c>
      <c r="O92" s="1267"/>
      <c r="P92" s="1364"/>
      <c r="Q92" s="1365"/>
      <c r="R92" s="1363"/>
      <c r="S92" s="1422" t="s">
        <v>2764</v>
      </c>
      <c r="T92" s="1943"/>
      <c r="U92" s="1904"/>
      <c r="V92" s="1904"/>
      <c r="W92" s="1943"/>
    </row>
    <row r="93" spans="1:23" ht="29.25" customHeight="1">
      <c r="A93" s="1378" t="s">
        <v>2771</v>
      </c>
      <c r="B93" s="1380" t="s">
        <v>2772</v>
      </c>
      <c r="C93" s="1415" t="s">
        <v>2773</v>
      </c>
      <c r="D93" s="1276"/>
      <c r="E93" s="1276"/>
      <c r="F93" s="1327"/>
      <c r="G93" s="1327"/>
      <c r="H93" s="1276"/>
      <c r="I93" s="1327"/>
      <c r="J93" s="1276"/>
      <c r="K93" s="1327"/>
      <c r="L93" s="1327"/>
      <c r="M93" s="1327"/>
      <c r="N93" s="1262">
        <v>600</v>
      </c>
      <c r="O93" s="1262">
        <v>600</v>
      </c>
      <c r="P93" s="1364"/>
      <c r="Q93" s="1365"/>
      <c r="R93" s="1363"/>
      <c r="S93" s="1422" t="s">
        <v>2764</v>
      </c>
      <c r="T93" s="1943"/>
      <c r="U93" s="1904"/>
      <c r="V93" s="1904"/>
      <c r="W93" s="1943"/>
    </row>
    <row r="94" spans="1:23" s="219" customFormat="1" ht="29.25" customHeight="1">
      <c r="A94" s="1398" t="s">
        <v>2774</v>
      </c>
      <c r="B94" s="1398" t="s">
        <v>2775</v>
      </c>
      <c r="C94" s="1382" t="s">
        <v>2776</v>
      </c>
      <c r="D94" s="1262">
        <v>30</v>
      </c>
      <c r="E94" s="1262">
        <v>90</v>
      </c>
      <c r="F94" s="1275">
        <v>60</v>
      </c>
      <c r="G94" s="1275">
        <v>60</v>
      </c>
      <c r="H94" s="1275">
        <v>60</v>
      </c>
      <c r="I94" s="1275">
        <v>90</v>
      </c>
      <c r="J94" s="1275">
        <v>60</v>
      </c>
      <c r="K94" s="1275">
        <v>60</v>
      </c>
      <c r="L94" s="1275">
        <v>90</v>
      </c>
      <c r="M94" s="1275">
        <v>60</v>
      </c>
      <c r="N94" s="1275">
        <v>60</v>
      </c>
      <c r="O94" s="1275">
        <v>60</v>
      </c>
      <c r="P94" s="1436">
        <v>5330794</v>
      </c>
      <c r="Q94" s="1331"/>
      <c r="R94" s="1351"/>
      <c r="S94" s="1423" t="s">
        <v>2764</v>
      </c>
      <c r="T94" s="1943"/>
      <c r="U94" s="1904"/>
      <c r="V94" s="1904"/>
      <c r="W94" s="1943"/>
    </row>
    <row r="95" spans="1:23" ht="29.25" customHeight="1">
      <c r="A95" s="1378" t="s">
        <v>2777</v>
      </c>
      <c r="B95" s="1378" t="s">
        <v>2778</v>
      </c>
      <c r="C95" s="1378" t="s">
        <v>2779</v>
      </c>
      <c r="D95" s="1276"/>
      <c r="E95" s="1276"/>
      <c r="F95" s="1327"/>
      <c r="G95" s="1327"/>
      <c r="H95" s="1276"/>
      <c r="I95" s="1327"/>
      <c r="J95" s="1276"/>
      <c r="K95" s="1327"/>
      <c r="L95" s="1327"/>
      <c r="M95" s="1327"/>
      <c r="N95" s="1275">
        <v>1</v>
      </c>
      <c r="O95" s="1327"/>
      <c r="P95" s="1330"/>
      <c r="Q95" s="1365"/>
      <c r="R95" s="1363"/>
      <c r="S95" s="1422" t="s">
        <v>2764</v>
      </c>
      <c r="T95" s="1943"/>
      <c r="U95" s="1904"/>
      <c r="V95" s="1904"/>
      <c r="W95" s="1943"/>
    </row>
    <row r="96" spans="1:23" ht="29.25" customHeight="1">
      <c r="A96" s="1378" t="s">
        <v>2780</v>
      </c>
      <c r="B96" s="1378" t="s">
        <v>2781</v>
      </c>
      <c r="C96" s="1378" t="s">
        <v>2773</v>
      </c>
      <c r="D96" s="1276"/>
      <c r="E96" s="1276"/>
      <c r="F96" s="1327"/>
      <c r="G96" s="1327"/>
      <c r="H96" s="1276"/>
      <c r="I96" s="1327"/>
      <c r="J96" s="1276"/>
      <c r="K96" s="1327"/>
      <c r="L96" s="1327"/>
      <c r="M96" s="1327"/>
      <c r="N96" s="1275">
        <v>1</v>
      </c>
      <c r="O96" s="1327"/>
      <c r="P96" s="1330"/>
      <c r="Q96" s="1365"/>
      <c r="R96" s="1363"/>
      <c r="S96" s="1422" t="s">
        <v>2782</v>
      </c>
      <c r="T96" s="1943"/>
      <c r="U96" s="1904"/>
      <c r="V96" s="1904"/>
      <c r="W96" s="1943"/>
    </row>
    <row r="97" spans="1:23" ht="29.25" customHeight="1">
      <c r="A97" s="1378" t="s">
        <v>2783</v>
      </c>
      <c r="B97" s="1378" t="s">
        <v>2784</v>
      </c>
      <c r="C97" s="1378" t="s">
        <v>2680</v>
      </c>
      <c r="D97" s="1276"/>
      <c r="E97" s="1276"/>
      <c r="F97" s="1327"/>
      <c r="G97" s="1327"/>
      <c r="H97" s="1276"/>
      <c r="I97" s="1327"/>
      <c r="J97" s="1276"/>
      <c r="K97" s="1327"/>
      <c r="L97" s="1327"/>
      <c r="M97" s="1327"/>
      <c r="N97" s="1327"/>
      <c r="O97" s="1275">
        <v>1</v>
      </c>
      <c r="P97" s="1330"/>
      <c r="Q97" s="1365"/>
      <c r="R97" s="1363"/>
      <c r="S97" s="1422" t="s">
        <v>2764</v>
      </c>
      <c r="T97" s="1943"/>
      <c r="U97" s="1904"/>
      <c r="V97" s="1904"/>
      <c r="W97" s="1943"/>
    </row>
    <row r="98" spans="1:23" ht="29.25" customHeight="1">
      <c r="A98" s="1378" t="s">
        <v>2785</v>
      </c>
      <c r="B98" s="1378" t="s">
        <v>2786</v>
      </c>
      <c r="C98" s="1378" t="s">
        <v>2787</v>
      </c>
      <c r="D98" s="1262">
        <v>30</v>
      </c>
      <c r="E98" s="1262">
        <v>60</v>
      </c>
      <c r="F98" s="1275">
        <v>60</v>
      </c>
      <c r="G98" s="1275">
        <v>60</v>
      </c>
      <c r="H98" s="1262">
        <v>60</v>
      </c>
      <c r="I98" s="1275">
        <v>60</v>
      </c>
      <c r="J98" s="1262">
        <v>60</v>
      </c>
      <c r="K98" s="1275">
        <v>60</v>
      </c>
      <c r="L98" s="1275">
        <v>60</v>
      </c>
      <c r="M98" s="1275">
        <v>60</v>
      </c>
      <c r="N98" s="1275">
        <v>60</v>
      </c>
      <c r="O98" s="1275">
        <v>30</v>
      </c>
      <c r="P98" s="1330">
        <v>2000000</v>
      </c>
      <c r="Q98" s="1365"/>
      <c r="R98" s="1363"/>
      <c r="S98" s="1422" t="s">
        <v>2764</v>
      </c>
      <c r="T98" s="1943"/>
      <c r="U98" s="1904"/>
      <c r="V98" s="1904"/>
      <c r="W98" s="1943"/>
    </row>
    <row r="99" spans="1:23" ht="40.35" customHeight="1">
      <c r="A99" s="1378" t="s">
        <v>2788</v>
      </c>
      <c r="B99" s="1378" t="s">
        <v>2789</v>
      </c>
      <c r="C99" s="1378" t="s">
        <v>2790</v>
      </c>
      <c r="D99" s="1276"/>
      <c r="E99" s="1262">
        <v>30</v>
      </c>
      <c r="F99" s="1267"/>
      <c r="G99" s="1267"/>
      <c r="H99" s="1264"/>
      <c r="I99" s="1275">
        <v>30</v>
      </c>
      <c r="J99" s="1264"/>
      <c r="K99" s="1267"/>
      <c r="L99" s="1275">
        <v>30</v>
      </c>
      <c r="M99" s="1327"/>
      <c r="N99" s="1327"/>
      <c r="O99" s="1327"/>
      <c r="P99" s="1330">
        <v>1000000</v>
      </c>
      <c r="Q99" s="1365"/>
      <c r="R99" s="1363"/>
      <c r="S99" s="1422" t="s">
        <v>2764</v>
      </c>
      <c r="T99" s="1943"/>
      <c r="U99" s="1904"/>
      <c r="V99" s="1904"/>
      <c r="W99" s="1943"/>
    </row>
    <row r="100" spans="1:23" ht="44.1" customHeight="1">
      <c r="A100" s="1378" t="s">
        <v>3357</v>
      </c>
      <c r="B100" s="1378" t="s">
        <v>2786</v>
      </c>
      <c r="C100" s="1378" t="s">
        <v>3358</v>
      </c>
      <c r="D100" s="1276"/>
      <c r="E100" s="1262"/>
      <c r="F100" s="1267"/>
      <c r="G100" s="1267"/>
      <c r="H100" s="1264"/>
      <c r="I100" s="1275"/>
      <c r="J100" s="1264"/>
      <c r="K100" s="1267"/>
      <c r="L100" s="1275"/>
      <c r="M100" s="1327"/>
      <c r="N100" s="1327"/>
      <c r="O100" s="1327"/>
      <c r="P100" s="1330"/>
      <c r="Q100" s="1365"/>
      <c r="R100" s="1363"/>
      <c r="S100" s="1422"/>
      <c r="T100" s="1943"/>
      <c r="U100" s="1904"/>
      <c r="V100" s="1904"/>
      <c r="W100" s="1943"/>
    </row>
    <row r="101" spans="1:23" ht="44.1" customHeight="1">
      <c r="A101" s="1378" t="s">
        <v>3369</v>
      </c>
      <c r="B101" s="1378" t="s">
        <v>2786</v>
      </c>
      <c r="C101" s="1378" t="s">
        <v>3359</v>
      </c>
      <c r="D101" s="1276"/>
      <c r="E101" s="1262"/>
      <c r="F101" s="1267"/>
      <c r="G101" s="1267"/>
      <c r="H101" s="1264"/>
      <c r="I101" s="1275"/>
      <c r="J101" s="1264"/>
      <c r="K101" s="1267"/>
      <c r="L101" s="1275"/>
      <c r="M101" s="1327"/>
      <c r="N101" s="1327"/>
      <c r="O101" s="1327"/>
      <c r="P101" s="1330"/>
      <c r="Q101" s="1365"/>
      <c r="R101" s="1363"/>
      <c r="S101" s="1422"/>
      <c r="T101" s="1943"/>
      <c r="U101" s="1904"/>
      <c r="V101" s="1904"/>
      <c r="W101" s="1943"/>
    </row>
    <row r="102" spans="1:23" ht="44.1" customHeight="1">
      <c r="A102" s="1378" t="s">
        <v>3368</v>
      </c>
      <c r="B102" s="1378" t="s">
        <v>2786</v>
      </c>
      <c r="C102" s="1378" t="s">
        <v>3370</v>
      </c>
      <c r="D102" s="1276"/>
      <c r="E102" s="1262"/>
      <c r="F102" s="1267"/>
      <c r="G102" s="1267"/>
      <c r="H102" s="1264"/>
      <c r="I102" s="1275"/>
      <c r="J102" s="1264"/>
      <c r="K102" s="1267"/>
      <c r="L102" s="1275"/>
      <c r="M102" s="1327"/>
      <c r="N102" s="1327"/>
      <c r="O102" s="1327"/>
      <c r="P102" s="1330"/>
      <c r="Q102" s="1365"/>
      <c r="R102" s="1363"/>
      <c r="S102" s="1422"/>
      <c r="T102" s="1943"/>
      <c r="U102" s="1904"/>
      <c r="V102" s="1904"/>
      <c r="W102" s="1943"/>
    </row>
    <row r="103" spans="1:23" ht="29.25" customHeight="1">
      <c r="A103" s="1398" t="s">
        <v>2791</v>
      </c>
      <c r="B103" s="1398" t="s">
        <v>2792</v>
      </c>
      <c r="C103" s="1398" t="s">
        <v>2793</v>
      </c>
      <c r="D103" s="1262">
        <v>1</v>
      </c>
      <c r="E103" s="1276"/>
      <c r="F103" s="1327"/>
      <c r="G103" s="1327"/>
      <c r="H103" s="1276"/>
      <c r="I103" s="1327"/>
      <c r="J103" s="1276"/>
      <c r="K103" s="1327"/>
      <c r="L103" s="1327"/>
      <c r="M103" s="1327"/>
      <c r="N103" s="1327"/>
      <c r="O103" s="1327"/>
      <c r="P103" s="1364"/>
      <c r="Q103" s="1365"/>
      <c r="R103" s="1363"/>
      <c r="S103" s="1422" t="s">
        <v>2794</v>
      </c>
      <c r="T103" s="1943"/>
      <c r="U103" s="1904"/>
      <c r="V103" s="1904"/>
      <c r="W103" s="1943"/>
    </row>
    <row r="104" spans="1:23" ht="29.25" customHeight="1">
      <c r="A104" s="1378" t="s">
        <v>2795</v>
      </c>
      <c r="B104" s="1378" t="s">
        <v>2796</v>
      </c>
      <c r="C104" s="1378" t="s">
        <v>2797</v>
      </c>
      <c r="D104" s="1262">
        <v>1</v>
      </c>
      <c r="E104" s="1276"/>
      <c r="F104" s="1327"/>
      <c r="G104" s="1327"/>
      <c r="H104" s="1276"/>
      <c r="I104" s="1327"/>
      <c r="J104" s="1276"/>
      <c r="K104" s="1327"/>
      <c r="L104" s="1327"/>
      <c r="M104" s="1327"/>
      <c r="N104" s="1327"/>
      <c r="O104" s="1327"/>
      <c r="P104" s="1364"/>
      <c r="Q104" s="1365"/>
      <c r="R104" s="1363"/>
      <c r="S104" s="1422" t="s">
        <v>2794</v>
      </c>
      <c r="T104" s="1943"/>
      <c r="U104" s="1904"/>
      <c r="V104" s="1904"/>
      <c r="W104" s="1943"/>
    </row>
    <row r="105" spans="1:23" ht="29.25" customHeight="1">
      <c r="A105" s="1378" t="s">
        <v>2798</v>
      </c>
      <c r="B105" s="1410" t="s">
        <v>2799</v>
      </c>
      <c r="C105" s="1378" t="s">
        <v>2800</v>
      </c>
      <c r="D105" s="1262"/>
      <c r="E105" s="1276"/>
      <c r="F105" s="1327"/>
      <c r="G105" s="1327"/>
      <c r="H105" s="1276"/>
      <c r="I105" s="1327"/>
      <c r="J105" s="1276"/>
      <c r="K105" s="1327"/>
      <c r="L105" s="1327"/>
      <c r="M105" s="1327"/>
      <c r="N105" s="1327"/>
      <c r="O105" s="1327"/>
      <c r="P105" s="1366">
        <v>100</v>
      </c>
      <c r="Q105" s="1365"/>
      <c r="R105" s="1363"/>
      <c r="S105" s="1422"/>
      <c r="T105" s="1943"/>
      <c r="U105" s="1904"/>
      <c r="V105" s="1904"/>
      <c r="W105" s="1943"/>
    </row>
    <row r="106" spans="1:23" ht="29.25" customHeight="1">
      <c r="A106" s="1378" t="s">
        <v>2801</v>
      </c>
      <c r="B106" s="1378" t="s">
        <v>2802</v>
      </c>
      <c r="C106" s="1378" t="s">
        <v>2803</v>
      </c>
      <c r="D106" s="1262"/>
      <c r="E106" s="1276"/>
      <c r="F106" s="1327"/>
      <c r="G106" s="1327"/>
      <c r="H106" s="1276"/>
      <c r="I106" s="1327"/>
      <c r="J106" s="1276"/>
      <c r="K106" s="1327"/>
      <c r="L106" s="1327"/>
      <c r="M106" s="1327"/>
      <c r="N106" s="1327"/>
      <c r="O106" s="1327"/>
      <c r="P106" s="1364" t="s">
        <v>2804</v>
      </c>
      <c r="Q106" s="1365"/>
      <c r="R106" s="1363"/>
      <c r="S106" s="1422" t="s">
        <v>2805</v>
      </c>
      <c r="T106" s="1943"/>
      <c r="U106" s="1904"/>
      <c r="V106" s="1904"/>
      <c r="W106" s="1943"/>
    </row>
    <row r="107" spans="1:23" ht="29.25" customHeight="1">
      <c r="A107" s="1398" t="s">
        <v>2806</v>
      </c>
      <c r="B107" s="1414" t="s">
        <v>2807</v>
      </c>
      <c r="C107" s="1379" t="s">
        <v>2808</v>
      </c>
      <c r="D107" s="1264"/>
      <c r="E107" s="1276"/>
      <c r="F107" s="1327"/>
      <c r="G107" s="1327"/>
      <c r="H107" s="1276"/>
      <c r="I107" s="1327"/>
      <c r="J107" s="1276"/>
      <c r="K107" s="1327"/>
      <c r="L107" s="1327"/>
      <c r="M107" s="1327"/>
      <c r="N107" s="1327"/>
      <c r="O107" s="1327"/>
      <c r="P107" s="1366">
        <v>300000</v>
      </c>
      <c r="Q107" s="1365"/>
      <c r="R107" s="1363"/>
      <c r="S107" s="1422"/>
      <c r="T107" s="1943"/>
      <c r="U107" s="1904"/>
      <c r="V107" s="1904"/>
      <c r="W107" s="1943"/>
    </row>
    <row r="108" spans="1:23" ht="29.25" customHeight="1">
      <c r="A108" s="1398" t="s">
        <v>2809</v>
      </c>
      <c r="B108" s="1414" t="s">
        <v>2814</v>
      </c>
      <c r="C108" s="1379" t="s">
        <v>2815</v>
      </c>
      <c r="D108" s="1264"/>
      <c r="E108" s="1276"/>
      <c r="F108" s="1327"/>
      <c r="G108" s="1327"/>
      <c r="H108" s="1276"/>
      <c r="I108" s="1327"/>
      <c r="J108" s="1276"/>
      <c r="K108" s="1327"/>
      <c r="L108" s="1327"/>
      <c r="M108" s="1327"/>
      <c r="N108" s="1327"/>
      <c r="O108" s="1327"/>
      <c r="P108" s="1364"/>
      <c r="Q108" s="1365"/>
      <c r="R108" s="1363"/>
      <c r="S108" s="1422"/>
      <c r="T108" s="1943"/>
      <c r="U108" s="1904"/>
      <c r="V108" s="1904"/>
      <c r="W108" s="1943"/>
    </row>
    <row r="109" spans="1:23" s="220" customFormat="1" ht="29.25" customHeight="1">
      <c r="A109" s="1416" t="s">
        <v>2810</v>
      </c>
      <c r="B109" s="1416" t="s">
        <v>2811</v>
      </c>
      <c r="C109" s="1417" t="s">
        <v>2812</v>
      </c>
      <c r="D109" s="1367"/>
      <c r="E109" s="1368">
        <v>2</v>
      </c>
      <c r="F109" s="1368">
        <v>2</v>
      </c>
      <c r="G109" s="1368">
        <v>2</v>
      </c>
      <c r="H109" s="1368">
        <v>3</v>
      </c>
      <c r="I109" s="1368">
        <v>2</v>
      </c>
      <c r="J109" s="1368">
        <v>2</v>
      </c>
      <c r="K109" s="1368">
        <v>3</v>
      </c>
      <c r="L109" s="1368">
        <v>2</v>
      </c>
      <c r="M109" s="1368">
        <v>2</v>
      </c>
      <c r="N109" s="1369"/>
      <c r="O109" s="1370"/>
      <c r="P109" s="1371"/>
      <c r="Q109" s="1372"/>
      <c r="R109" s="1372"/>
      <c r="S109" s="1434" t="s">
        <v>2813</v>
      </c>
      <c r="T109" s="1943"/>
      <c r="U109" s="1904"/>
      <c r="V109" s="1904"/>
      <c r="W109" s="1943"/>
    </row>
    <row r="110" spans="1:23" ht="32.25" customHeight="1">
      <c r="A110" s="1418" t="s">
        <v>3360</v>
      </c>
      <c r="B110" s="1419" t="s">
        <v>2611</v>
      </c>
      <c r="C110" s="1420" t="s">
        <v>3362</v>
      </c>
      <c r="D110" s="1374"/>
      <c r="E110" s="1374"/>
      <c r="F110" s="1374"/>
      <c r="G110" s="1374"/>
      <c r="H110" s="1374"/>
      <c r="I110" s="1374"/>
      <c r="J110" s="1374"/>
      <c r="K110" s="1374"/>
      <c r="L110" s="1374"/>
      <c r="M110" s="1374"/>
      <c r="N110" s="1374"/>
      <c r="O110" s="1374"/>
      <c r="Q110" s="1376"/>
      <c r="R110" s="1377"/>
      <c r="S110" s="1422" t="s">
        <v>2805</v>
      </c>
      <c r="T110" s="1943"/>
      <c r="U110" s="1904"/>
      <c r="V110" s="1904"/>
      <c r="W110" s="1943"/>
    </row>
    <row r="111" spans="1:23" ht="27.75" thickBot="1">
      <c r="A111" s="1418" t="s">
        <v>3361</v>
      </c>
      <c r="B111" s="1421" t="s">
        <v>3363</v>
      </c>
      <c r="C111" s="1420">
        <v>900</v>
      </c>
      <c r="D111" s="1373"/>
      <c r="E111" s="1373"/>
      <c r="F111" s="1373"/>
      <c r="G111" s="1373"/>
      <c r="H111" s="1373"/>
      <c r="I111" s="1373"/>
      <c r="J111" s="1373"/>
      <c r="K111" s="1373"/>
      <c r="L111" s="1373"/>
      <c r="M111" s="1373"/>
      <c r="N111" s="1373"/>
      <c r="O111" s="1373"/>
      <c r="P111" s="1373"/>
      <c r="Q111" s="1376"/>
      <c r="R111" s="1376"/>
      <c r="S111" s="1435"/>
      <c r="T111" s="1944"/>
      <c r="U111" s="1905"/>
      <c r="V111" s="1905"/>
      <c r="W111" s="1944"/>
    </row>
    <row r="112" spans="1:23" ht="16.5">
      <c r="A112" s="210"/>
      <c r="B112" s="210"/>
      <c r="C112" s="210"/>
      <c r="D112" s="2012" t="s">
        <v>3378</v>
      </c>
      <c r="E112" s="2012"/>
      <c r="F112" s="2012"/>
      <c r="G112" s="2012"/>
      <c r="H112" s="2012"/>
      <c r="I112" s="2012"/>
      <c r="J112" s="2012"/>
      <c r="K112" s="2012"/>
      <c r="L112" s="2012"/>
      <c r="M112" s="2012"/>
      <c r="N112" s="2012"/>
      <c r="O112" s="2013"/>
      <c r="P112" s="1375">
        <f>P44+P45+P46+P70+P94</f>
        <v>107436389</v>
      </c>
      <c r="Q112" s="223"/>
      <c r="R112" s="225"/>
      <c r="S112" s="224"/>
    </row>
    <row r="113" spans="1:19" ht="16.5">
      <c r="A113" s="210"/>
      <c r="B113" s="210"/>
      <c r="C113" s="210"/>
      <c r="D113" s="210"/>
      <c r="E113" s="210"/>
      <c r="F113" s="210"/>
      <c r="G113" s="210"/>
      <c r="H113" s="210"/>
      <c r="I113" s="210"/>
      <c r="J113" s="210"/>
      <c r="K113" s="210"/>
      <c r="L113" s="210"/>
      <c r="M113" s="210"/>
      <c r="N113" s="210"/>
      <c r="O113" s="210"/>
      <c r="P113" s="210"/>
      <c r="Q113" s="223"/>
      <c r="R113" s="223"/>
      <c r="S113" s="224"/>
    </row>
    <row r="114" spans="1:19" ht="16.5">
      <c r="A114" s="210"/>
      <c r="B114" s="210"/>
      <c r="C114" s="210"/>
      <c r="D114" s="210"/>
      <c r="E114" s="210"/>
      <c r="F114" s="210"/>
      <c r="G114" s="210"/>
      <c r="H114" s="210"/>
      <c r="I114" s="210"/>
      <c r="J114" s="210"/>
      <c r="K114" s="210"/>
      <c r="L114" s="210"/>
      <c r="M114" s="210"/>
      <c r="N114" s="210"/>
      <c r="O114" s="210"/>
      <c r="P114" s="228"/>
      <c r="Q114" s="223"/>
      <c r="R114" s="223"/>
      <c r="S114" s="224"/>
    </row>
    <row r="115" spans="1:19" ht="16.5">
      <c r="A115" s="210"/>
      <c r="B115" s="210"/>
      <c r="C115" s="210"/>
      <c r="D115" s="210"/>
      <c r="E115" s="210"/>
      <c r="F115" s="210"/>
      <c r="G115" s="210"/>
      <c r="H115" s="210"/>
      <c r="I115" s="210"/>
      <c r="J115" s="210"/>
      <c r="K115" s="210"/>
      <c r="L115" s="210"/>
      <c r="M115" s="210"/>
      <c r="N115" s="210"/>
      <c r="O115" s="210"/>
      <c r="P115" s="228"/>
      <c r="Q115" s="223"/>
      <c r="R115" s="223"/>
      <c r="S115" s="224"/>
    </row>
    <row r="116" spans="1:19" ht="16.5">
      <c r="A116" s="210"/>
      <c r="B116" s="210"/>
      <c r="C116" s="210"/>
      <c r="D116" s="210"/>
      <c r="E116" s="210"/>
      <c r="F116" s="210"/>
      <c r="G116" s="210"/>
      <c r="H116" s="210"/>
      <c r="I116" s="210"/>
      <c r="J116" s="210"/>
      <c r="K116" s="210"/>
      <c r="L116" s="210"/>
      <c r="M116" s="210"/>
      <c r="N116" s="210"/>
      <c r="O116" s="210"/>
      <c r="P116" s="227"/>
      <c r="Q116" s="223"/>
      <c r="R116" s="223"/>
      <c r="S116" s="224"/>
    </row>
    <row r="117" spans="1:19" ht="15.75">
      <c r="A117" s="223"/>
      <c r="B117" s="223"/>
      <c r="C117" s="223"/>
      <c r="D117" s="223"/>
      <c r="E117" s="223"/>
      <c r="F117" s="223"/>
      <c r="G117" s="223"/>
      <c r="H117" s="223"/>
      <c r="I117" s="223"/>
      <c r="J117" s="223"/>
      <c r="K117" s="223"/>
      <c r="L117" s="223"/>
      <c r="M117" s="223"/>
      <c r="N117" s="223"/>
      <c r="O117" s="223"/>
      <c r="P117" s="223"/>
      <c r="Q117" s="223"/>
      <c r="R117" s="223"/>
      <c r="S117" s="224"/>
    </row>
    <row r="118" spans="1:19" ht="15.75">
      <c r="A118" s="223"/>
      <c r="B118" s="223"/>
      <c r="C118" s="223"/>
      <c r="D118" s="223"/>
      <c r="E118" s="223"/>
      <c r="F118" s="223"/>
      <c r="G118" s="223"/>
      <c r="H118" s="223"/>
      <c r="I118" s="223"/>
      <c r="J118" s="223"/>
      <c r="K118" s="223"/>
      <c r="L118" s="223"/>
      <c r="M118" s="223"/>
      <c r="N118" s="223"/>
      <c r="O118" s="223"/>
      <c r="P118" s="223"/>
      <c r="Q118" s="223"/>
      <c r="R118" s="223"/>
      <c r="S118" s="224"/>
    </row>
    <row r="119" spans="1:19" ht="15.75">
      <c r="A119" s="223"/>
      <c r="B119" s="223"/>
      <c r="C119" s="223"/>
      <c r="D119" s="223"/>
      <c r="E119" s="223"/>
      <c r="F119" s="223"/>
      <c r="G119" s="223"/>
      <c r="H119" s="223"/>
      <c r="I119" s="223"/>
      <c r="J119" s="223"/>
      <c r="K119" s="223"/>
      <c r="L119" s="223"/>
      <c r="M119" s="223"/>
      <c r="N119" s="223"/>
      <c r="O119" s="223"/>
      <c r="P119" s="223"/>
      <c r="Q119" s="223"/>
      <c r="R119" s="223"/>
      <c r="S119" s="224"/>
    </row>
    <row r="120" spans="1:19" ht="15.75">
      <c r="A120" s="223"/>
      <c r="B120" s="223"/>
      <c r="C120" s="223"/>
      <c r="D120" s="223"/>
      <c r="E120" s="223"/>
      <c r="F120" s="223"/>
      <c r="G120" s="223"/>
      <c r="H120" s="223"/>
      <c r="I120" s="223"/>
      <c r="J120" s="223"/>
      <c r="K120" s="223"/>
      <c r="L120" s="223"/>
      <c r="M120" s="223"/>
      <c r="N120" s="223"/>
      <c r="O120" s="223"/>
      <c r="P120" s="223"/>
      <c r="Q120" s="223"/>
      <c r="R120" s="223"/>
      <c r="S120" s="224"/>
    </row>
    <row r="121" spans="1:19" ht="15.75">
      <c r="A121" s="223"/>
      <c r="B121" s="223"/>
      <c r="C121" s="223"/>
      <c r="D121" s="223"/>
      <c r="E121" s="223"/>
      <c r="F121" s="223"/>
      <c r="G121" s="223"/>
      <c r="H121" s="223"/>
      <c r="I121" s="223"/>
      <c r="J121" s="223"/>
      <c r="K121" s="223"/>
      <c r="L121" s="223"/>
      <c r="M121" s="223"/>
      <c r="N121" s="223"/>
      <c r="O121" s="223"/>
      <c r="P121" s="223"/>
      <c r="Q121" s="223"/>
      <c r="R121" s="223"/>
      <c r="S121" s="224"/>
    </row>
    <row r="122" spans="1:19" ht="15.75">
      <c r="A122" s="223"/>
      <c r="B122" s="223"/>
      <c r="C122" s="223"/>
      <c r="D122" s="223"/>
      <c r="E122" s="223"/>
      <c r="F122" s="223"/>
      <c r="G122" s="223"/>
      <c r="H122" s="223"/>
      <c r="I122" s="223"/>
      <c r="J122" s="223"/>
      <c r="K122" s="223"/>
      <c r="L122" s="223"/>
      <c r="M122" s="223"/>
      <c r="N122" s="223"/>
      <c r="O122" s="223"/>
      <c r="P122" s="223"/>
      <c r="Q122" s="223"/>
      <c r="R122" s="223"/>
      <c r="S122" s="224"/>
    </row>
    <row r="123" spans="1:19" ht="15.75">
      <c r="A123" s="226"/>
      <c r="B123" s="223"/>
      <c r="C123" s="223"/>
      <c r="D123" s="223"/>
      <c r="E123" s="223"/>
      <c r="F123" s="223"/>
      <c r="G123" s="223"/>
      <c r="H123" s="223"/>
      <c r="I123" s="223"/>
      <c r="J123" s="223"/>
      <c r="K123" s="223"/>
      <c r="L123" s="223"/>
      <c r="M123" s="223"/>
      <c r="N123" s="223"/>
      <c r="O123" s="223"/>
      <c r="P123" s="223"/>
      <c r="Q123" s="223"/>
      <c r="R123" s="223"/>
      <c r="S123" s="224"/>
    </row>
    <row r="124" spans="1:19" ht="15.75">
      <c r="A124" s="223"/>
      <c r="B124" s="223"/>
      <c r="C124" s="223"/>
      <c r="D124" s="223"/>
      <c r="E124" s="223"/>
      <c r="F124" s="223"/>
      <c r="G124" s="223"/>
      <c r="H124" s="223"/>
      <c r="I124" s="223"/>
      <c r="J124" s="223"/>
      <c r="K124" s="223"/>
      <c r="L124" s="223"/>
      <c r="M124" s="223"/>
      <c r="N124" s="223"/>
      <c r="O124" s="223"/>
      <c r="P124" s="223"/>
      <c r="Q124" s="223"/>
      <c r="R124" s="223"/>
      <c r="S124" s="224"/>
    </row>
  </sheetData>
  <mergeCells count="23">
    <mergeCell ref="A1:A3"/>
    <mergeCell ref="B1:W1"/>
    <mergeCell ref="B2:W2"/>
    <mergeCell ref="B3:W3"/>
    <mergeCell ref="A5:C5"/>
    <mergeCell ref="A6:C6"/>
    <mergeCell ref="I6:K6"/>
    <mergeCell ref="L6:N6"/>
    <mergeCell ref="A8:A9"/>
    <mergeCell ref="B8:B9"/>
    <mergeCell ref="C8:C9"/>
    <mergeCell ref="D8:F8"/>
    <mergeCell ref="G8:I8"/>
    <mergeCell ref="J8:L8"/>
    <mergeCell ref="M8:O8"/>
    <mergeCell ref="D112:O112"/>
    <mergeCell ref="T8:W8"/>
    <mergeCell ref="T10:T111"/>
    <mergeCell ref="W10:W111"/>
    <mergeCell ref="V10:V111"/>
    <mergeCell ref="U9:V9"/>
    <mergeCell ref="U10:U111"/>
    <mergeCell ref="P8:S8"/>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9"/>
  <sheetViews>
    <sheetView topLeftCell="Q1" zoomScale="70" zoomScaleNormal="70" workbookViewId="0">
      <selection activeCell="A7" sqref="A7:W8"/>
    </sheetView>
  </sheetViews>
  <sheetFormatPr baseColWidth="10" defaultColWidth="11.42578125" defaultRowHeight="15"/>
  <cols>
    <col min="1" max="1" width="55.28515625" customWidth="1"/>
    <col min="2" max="2" width="27.140625" customWidth="1"/>
    <col min="3" max="3" width="19.28515625" customWidth="1"/>
    <col min="4" max="4" width="8" customWidth="1"/>
    <col min="5" max="5" width="7.5703125" customWidth="1"/>
    <col min="6" max="6" width="5.85546875" customWidth="1"/>
    <col min="7" max="7" width="5.5703125" customWidth="1"/>
    <col min="8" max="8" width="6.5703125" customWidth="1"/>
    <col min="9" max="9" width="4.7109375" customWidth="1"/>
    <col min="10" max="10" width="3.7109375" customWidth="1"/>
    <col min="11" max="11" width="6.28515625" customWidth="1"/>
    <col min="12" max="12" width="5.42578125" customWidth="1"/>
    <col min="13" max="13" width="5" customWidth="1"/>
    <col min="14" max="14" width="5.140625" customWidth="1"/>
    <col min="15" max="15" width="8.140625" customWidth="1"/>
    <col min="16" max="16" width="18.85546875" customWidth="1"/>
    <col min="17" max="17" width="19.28515625" customWidth="1"/>
    <col min="18" max="18" width="14.7109375" customWidth="1"/>
    <col min="19" max="19" width="14.85546875" customWidth="1"/>
    <col min="20" max="20" width="18.28515625" customWidth="1"/>
    <col min="23" max="23" width="23.42578125" customWidth="1"/>
  </cols>
  <sheetData>
    <row r="1" spans="1:256" s="177" customFormat="1" ht="32.65" customHeight="1" thickBot="1">
      <c r="A1" s="2005" t="e" vm="1">
        <v>#VALUE!</v>
      </c>
      <c r="B1" s="1925" t="s">
        <v>1741</v>
      </c>
      <c r="C1" s="1926"/>
      <c r="D1" s="1926"/>
      <c r="E1" s="1926"/>
      <c r="F1" s="1926"/>
      <c r="G1" s="1926"/>
      <c r="H1" s="1926"/>
      <c r="I1" s="1926"/>
      <c r="J1" s="1926"/>
      <c r="K1" s="1926"/>
      <c r="L1" s="1926"/>
      <c r="M1" s="1926"/>
      <c r="N1" s="1926"/>
      <c r="O1" s="1926"/>
      <c r="P1" s="1926"/>
      <c r="Q1" s="1926"/>
      <c r="R1" s="1926"/>
      <c r="S1" s="1926"/>
      <c r="T1" s="1926"/>
      <c r="U1" s="1927"/>
      <c r="V1" s="1927"/>
      <c r="W1" s="1928"/>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76"/>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c r="FF1" s="176"/>
      <c r="FG1" s="176"/>
      <c r="FH1" s="176"/>
      <c r="FI1" s="176"/>
      <c r="FJ1" s="176"/>
      <c r="FK1" s="176"/>
      <c r="FL1" s="176"/>
      <c r="FM1" s="176"/>
      <c r="FN1" s="176"/>
      <c r="FO1" s="176"/>
      <c r="FP1" s="176"/>
      <c r="FQ1" s="176"/>
      <c r="FR1" s="176"/>
      <c r="FS1" s="176"/>
      <c r="FT1" s="176"/>
      <c r="FU1" s="176"/>
      <c r="FV1" s="176"/>
      <c r="FW1" s="176"/>
      <c r="FX1" s="176"/>
      <c r="FY1" s="176"/>
      <c r="FZ1" s="176"/>
      <c r="GA1" s="176"/>
      <c r="GB1" s="176"/>
      <c r="GC1" s="176"/>
      <c r="GD1" s="176"/>
      <c r="GE1" s="176"/>
      <c r="GF1" s="176"/>
      <c r="GG1" s="176"/>
      <c r="GH1" s="176"/>
      <c r="GI1" s="176"/>
      <c r="GJ1" s="176"/>
      <c r="GK1" s="176"/>
      <c r="GL1" s="176"/>
      <c r="GM1" s="176"/>
      <c r="GN1" s="176"/>
      <c r="GO1" s="176"/>
      <c r="GP1" s="176"/>
      <c r="GQ1" s="176"/>
      <c r="GR1" s="176"/>
      <c r="GS1" s="176"/>
      <c r="GT1" s="176"/>
      <c r="GU1" s="176"/>
      <c r="GV1" s="176"/>
      <c r="GW1" s="176"/>
      <c r="GX1" s="176"/>
      <c r="GY1" s="176"/>
      <c r="GZ1" s="176"/>
      <c r="HA1" s="176"/>
      <c r="HB1" s="176"/>
      <c r="HC1" s="176"/>
      <c r="HD1" s="176"/>
      <c r="HE1" s="176"/>
      <c r="HF1" s="176"/>
      <c r="HG1" s="176"/>
      <c r="HH1" s="176"/>
      <c r="HI1" s="176"/>
      <c r="HJ1" s="176"/>
      <c r="HK1" s="176"/>
      <c r="HL1" s="176"/>
      <c r="HM1" s="176"/>
      <c r="HN1" s="176"/>
      <c r="HO1" s="176"/>
      <c r="HP1" s="176"/>
      <c r="HQ1" s="176"/>
      <c r="HR1" s="176"/>
      <c r="HS1" s="176"/>
      <c r="HT1" s="176"/>
      <c r="HU1" s="176"/>
      <c r="HV1" s="176"/>
      <c r="HW1" s="176"/>
      <c r="HX1" s="176"/>
      <c r="HY1" s="176"/>
      <c r="HZ1" s="176"/>
      <c r="IA1" s="176"/>
      <c r="IB1" s="176"/>
      <c r="IC1" s="176"/>
      <c r="ID1" s="176"/>
      <c r="IE1" s="176"/>
      <c r="IF1" s="176"/>
      <c r="IG1" s="176"/>
      <c r="IH1" s="176"/>
      <c r="II1" s="176"/>
      <c r="IJ1" s="176"/>
      <c r="IK1" s="176"/>
      <c r="IL1" s="176"/>
      <c r="IM1" s="176"/>
      <c r="IN1" s="176"/>
      <c r="IO1" s="176"/>
      <c r="IP1" s="176"/>
      <c r="IQ1" s="176"/>
      <c r="IR1" s="176"/>
      <c r="IS1" s="176"/>
      <c r="IT1" s="176"/>
      <c r="IU1" s="176"/>
      <c r="IV1" s="176"/>
    </row>
    <row r="2" spans="1:256" s="177" customFormat="1" ht="57" customHeight="1" thickBot="1">
      <c r="A2" s="2006"/>
      <c r="B2" s="2008" t="s">
        <v>3345</v>
      </c>
      <c r="C2" s="2009"/>
      <c r="D2" s="2009"/>
      <c r="E2" s="2009"/>
      <c r="F2" s="2009"/>
      <c r="G2" s="2009"/>
      <c r="H2" s="2009"/>
      <c r="I2" s="2009"/>
      <c r="J2" s="2009"/>
      <c r="K2" s="2009"/>
      <c r="L2" s="2009"/>
      <c r="M2" s="2009"/>
      <c r="N2" s="2009"/>
      <c r="O2" s="2009"/>
      <c r="P2" s="2009"/>
      <c r="Q2" s="2009"/>
      <c r="R2" s="2009"/>
      <c r="S2" s="2009"/>
      <c r="T2" s="2009"/>
      <c r="U2" s="2010"/>
      <c r="V2" s="2010"/>
      <c r="W2" s="2011"/>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c r="EM2" s="176"/>
      <c r="EN2" s="176"/>
      <c r="EO2" s="176"/>
      <c r="EP2" s="176"/>
      <c r="EQ2" s="176"/>
      <c r="ER2" s="176"/>
      <c r="ES2" s="176"/>
      <c r="ET2" s="176"/>
      <c r="EU2" s="176"/>
      <c r="EV2" s="176"/>
      <c r="EW2" s="176"/>
      <c r="EX2" s="176"/>
      <c r="EY2" s="176"/>
      <c r="EZ2" s="176"/>
      <c r="FA2" s="176"/>
      <c r="FB2" s="176"/>
      <c r="FC2" s="176"/>
      <c r="FD2" s="176"/>
      <c r="FE2" s="176"/>
      <c r="FF2" s="176"/>
      <c r="FG2" s="176"/>
      <c r="FH2" s="176"/>
      <c r="FI2" s="176"/>
      <c r="FJ2" s="176"/>
      <c r="FK2" s="176"/>
      <c r="FL2" s="176"/>
      <c r="FM2" s="176"/>
      <c r="FN2" s="176"/>
      <c r="FO2" s="176"/>
      <c r="FP2" s="176"/>
      <c r="FQ2" s="176"/>
      <c r="FR2" s="176"/>
      <c r="FS2" s="176"/>
      <c r="FT2" s="176"/>
      <c r="FU2" s="176"/>
      <c r="FV2" s="176"/>
      <c r="FW2" s="176"/>
      <c r="FX2" s="176"/>
      <c r="FY2" s="176"/>
      <c r="FZ2" s="176"/>
      <c r="GA2" s="176"/>
      <c r="GB2" s="176"/>
      <c r="GC2" s="176"/>
      <c r="GD2" s="176"/>
      <c r="GE2" s="176"/>
      <c r="GF2" s="176"/>
      <c r="GG2" s="176"/>
      <c r="GH2" s="176"/>
      <c r="GI2" s="176"/>
      <c r="GJ2" s="176"/>
      <c r="GK2" s="176"/>
      <c r="GL2" s="176"/>
      <c r="GM2" s="176"/>
      <c r="GN2" s="176"/>
      <c r="GO2" s="176"/>
      <c r="GP2" s="176"/>
      <c r="GQ2" s="176"/>
      <c r="GR2" s="176"/>
      <c r="GS2" s="176"/>
      <c r="GT2" s="176"/>
      <c r="GU2" s="176"/>
      <c r="GV2" s="176"/>
      <c r="GW2" s="176"/>
      <c r="GX2" s="176"/>
      <c r="GY2" s="176"/>
      <c r="GZ2" s="176"/>
      <c r="HA2" s="176"/>
      <c r="HB2" s="176"/>
      <c r="HC2" s="176"/>
      <c r="HD2" s="176"/>
      <c r="HE2" s="176"/>
      <c r="HF2" s="176"/>
      <c r="HG2" s="176"/>
      <c r="HH2" s="176"/>
      <c r="HI2" s="176"/>
      <c r="HJ2" s="176"/>
      <c r="HK2" s="176"/>
      <c r="HL2" s="176"/>
      <c r="HM2" s="176"/>
      <c r="HN2" s="176"/>
      <c r="HO2" s="176"/>
      <c r="HP2" s="176"/>
      <c r="HQ2" s="176"/>
      <c r="HR2" s="176"/>
      <c r="HS2" s="176"/>
      <c r="HT2" s="176"/>
      <c r="HU2" s="176"/>
      <c r="HV2" s="176"/>
      <c r="HW2" s="176"/>
      <c r="HX2" s="176"/>
      <c r="HY2" s="176"/>
      <c r="HZ2" s="176"/>
      <c r="IA2" s="176"/>
      <c r="IB2" s="176"/>
      <c r="IC2" s="176"/>
      <c r="ID2" s="176"/>
      <c r="IE2" s="176"/>
      <c r="IF2" s="176"/>
      <c r="IG2" s="176"/>
      <c r="IH2" s="176"/>
      <c r="II2" s="176"/>
      <c r="IJ2" s="176"/>
      <c r="IK2" s="176"/>
      <c r="IL2" s="176"/>
      <c r="IM2" s="176"/>
      <c r="IN2" s="176"/>
      <c r="IO2" s="176"/>
      <c r="IP2" s="176"/>
      <c r="IQ2" s="176"/>
      <c r="IR2" s="176"/>
      <c r="IS2" s="176"/>
      <c r="IT2" s="176"/>
      <c r="IU2" s="176"/>
      <c r="IV2" s="176"/>
    </row>
    <row r="3" spans="1:256" s="177" customFormat="1" ht="27"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c r="CS3" s="176"/>
      <c r="CT3" s="176"/>
      <c r="CU3" s="176"/>
      <c r="CV3" s="176"/>
      <c r="CW3" s="176"/>
      <c r="CX3" s="176"/>
      <c r="CY3" s="176"/>
      <c r="CZ3" s="176"/>
      <c r="DA3" s="176"/>
      <c r="DB3" s="176"/>
      <c r="DC3" s="176"/>
      <c r="DD3" s="176"/>
      <c r="DE3" s="176"/>
      <c r="DF3" s="176"/>
      <c r="DG3" s="176"/>
      <c r="DH3" s="176"/>
      <c r="DI3" s="176"/>
      <c r="DJ3" s="176"/>
      <c r="DK3" s="176"/>
      <c r="DL3" s="176"/>
      <c r="DM3" s="176"/>
      <c r="DN3" s="176"/>
      <c r="DO3" s="176"/>
      <c r="DP3" s="176"/>
      <c r="DQ3" s="176"/>
      <c r="DR3" s="176"/>
      <c r="DS3" s="176"/>
      <c r="DT3" s="176"/>
      <c r="DU3" s="176"/>
      <c r="DV3" s="176"/>
      <c r="DW3" s="176"/>
      <c r="DX3" s="176"/>
      <c r="DY3" s="176"/>
      <c r="DZ3" s="176"/>
      <c r="EA3" s="176"/>
      <c r="EB3" s="176"/>
      <c r="EC3" s="176"/>
      <c r="ED3" s="176"/>
      <c r="EE3" s="176"/>
      <c r="EF3" s="176"/>
      <c r="EG3" s="176"/>
      <c r="EH3" s="176"/>
      <c r="EI3" s="176"/>
      <c r="EJ3" s="176"/>
      <c r="EK3" s="176"/>
      <c r="EL3" s="176"/>
      <c r="EM3" s="176"/>
      <c r="EN3" s="176"/>
      <c r="EO3" s="176"/>
      <c r="EP3" s="176"/>
      <c r="EQ3" s="176"/>
      <c r="ER3" s="176"/>
      <c r="ES3" s="176"/>
      <c r="ET3" s="176"/>
      <c r="EU3" s="176"/>
      <c r="EV3" s="176"/>
      <c r="EW3" s="176"/>
      <c r="EX3" s="176"/>
      <c r="EY3" s="176"/>
      <c r="EZ3" s="176"/>
      <c r="FA3" s="176"/>
      <c r="FB3" s="176"/>
      <c r="FC3" s="176"/>
      <c r="FD3" s="176"/>
      <c r="FE3" s="176"/>
      <c r="FF3" s="176"/>
      <c r="FG3" s="176"/>
      <c r="FH3" s="176"/>
      <c r="FI3" s="176"/>
      <c r="FJ3" s="176"/>
      <c r="FK3" s="176"/>
      <c r="FL3" s="176"/>
      <c r="FM3" s="176"/>
      <c r="FN3" s="176"/>
      <c r="FO3" s="176"/>
      <c r="FP3" s="176"/>
      <c r="FQ3" s="176"/>
      <c r="FR3" s="176"/>
      <c r="FS3" s="176"/>
      <c r="FT3" s="176"/>
      <c r="FU3" s="176"/>
      <c r="FV3" s="176"/>
      <c r="FW3" s="176"/>
      <c r="FX3" s="176"/>
      <c r="FY3" s="176"/>
      <c r="FZ3" s="176"/>
      <c r="GA3" s="176"/>
      <c r="GB3" s="176"/>
      <c r="GC3" s="176"/>
      <c r="GD3" s="176"/>
      <c r="GE3" s="176"/>
      <c r="GF3" s="176"/>
      <c r="GG3" s="176"/>
      <c r="GH3" s="176"/>
      <c r="GI3" s="176"/>
      <c r="GJ3" s="176"/>
      <c r="GK3" s="176"/>
      <c r="GL3" s="176"/>
      <c r="GM3" s="176"/>
      <c r="GN3" s="176"/>
      <c r="GO3" s="176"/>
      <c r="GP3" s="176"/>
      <c r="GQ3" s="176"/>
      <c r="GR3" s="176"/>
      <c r="GS3" s="176"/>
      <c r="GT3" s="176"/>
      <c r="GU3" s="176"/>
      <c r="GV3" s="176"/>
      <c r="GW3" s="176"/>
      <c r="GX3" s="176"/>
      <c r="GY3" s="176"/>
      <c r="GZ3" s="176"/>
      <c r="HA3" s="176"/>
      <c r="HB3" s="176"/>
      <c r="HC3" s="176"/>
      <c r="HD3" s="176"/>
      <c r="HE3" s="176"/>
      <c r="HF3" s="176"/>
      <c r="HG3" s="176"/>
      <c r="HH3" s="176"/>
      <c r="HI3" s="176"/>
      <c r="HJ3" s="176"/>
      <c r="HK3" s="176"/>
      <c r="HL3" s="176"/>
      <c r="HM3" s="176"/>
      <c r="HN3" s="176"/>
      <c r="HO3" s="176"/>
      <c r="HP3" s="176"/>
      <c r="HQ3" s="176"/>
      <c r="HR3" s="176"/>
      <c r="HS3" s="176"/>
      <c r="HT3" s="176"/>
      <c r="HU3" s="176"/>
      <c r="HV3" s="176"/>
      <c r="HW3" s="176"/>
      <c r="HX3" s="176"/>
      <c r="HY3" s="176"/>
      <c r="HZ3" s="176"/>
      <c r="IA3" s="176"/>
      <c r="IB3" s="176"/>
      <c r="IC3" s="176"/>
      <c r="ID3" s="176"/>
      <c r="IE3" s="176"/>
      <c r="IF3" s="176"/>
      <c r="IG3" s="176"/>
      <c r="IH3" s="176"/>
      <c r="II3" s="176"/>
      <c r="IJ3" s="176"/>
      <c r="IK3" s="176"/>
      <c r="IL3" s="176"/>
      <c r="IM3" s="176"/>
      <c r="IN3" s="176"/>
      <c r="IO3" s="176"/>
      <c r="IP3" s="176"/>
      <c r="IQ3" s="176"/>
      <c r="IR3" s="176"/>
      <c r="IS3" s="176"/>
      <c r="IT3" s="176"/>
      <c r="IU3" s="176"/>
      <c r="IV3" s="176"/>
    </row>
    <row r="4" spans="1:256" s="1442" customFormat="1" ht="21.75" customHeight="1">
      <c r="A4" s="400" t="s">
        <v>3379</v>
      </c>
      <c r="B4" s="397"/>
      <c r="C4" s="397"/>
      <c r="D4" s="891"/>
      <c r="E4" s="891"/>
      <c r="F4" s="891"/>
      <c r="G4" s="891"/>
      <c r="H4" s="891"/>
      <c r="I4" s="891"/>
      <c r="J4" s="1440"/>
      <c r="K4" s="1440"/>
      <c r="L4" s="1440"/>
      <c r="M4" s="1440"/>
      <c r="N4" s="1440"/>
      <c r="O4" s="1440"/>
      <c r="P4" s="1440"/>
      <c r="Q4" s="1440"/>
      <c r="R4" s="1440"/>
      <c r="S4" s="1440"/>
      <c r="T4" s="1441"/>
      <c r="U4" s="1441"/>
      <c r="V4" s="1441"/>
      <c r="W4" s="1441"/>
      <c r="X4" s="1441"/>
      <c r="Y4" s="1441"/>
      <c r="Z4" s="1441"/>
      <c r="AA4" s="1441"/>
      <c r="AB4" s="1441"/>
      <c r="AC4" s="1441"/>
      <c r="AD4" s="1441"/>
      <c r="AE4" s="1441"/>
      <c r="AF4" s="1441"/>
      <c r="AG4" s="1441"/>
      <c r="AH4" s="1441"/>
      <c r="AI4" s="1441"/>
      <c r="AJ4" s="1441"/>
      <c r="AK4" s="1441"/>
      <c r="AL4" s="1441"/>
      <c r="AM4" s="1441"/>
      <c r="AN4" s="1441"/>
      <c r="AO4" s="1441"/>
      <c r="AP4" s="1441"/>
      <c r="AQ4" s="1441"/>
      <c r="AR4" s="1441"/>
      <c r="AS4" s="1441"/>
      <c r="AT4" s="1441"/>
      <c r="AU4" s="1441"/>
      <c r="AV4" s="1441"/>
      <c r="AW4" s="1441"/>
      <c r="AX4" s="1441"/>
      <c r="AY4" s="1441"/>
      <c r="AZ4" s="1441"/>
      <c r="BA4" s="1441"/>
      <c r="BB4" s="1441"/>
      <c r="BC4" s="1441"/>
      <c r="BD4" s="1441"/>
      <c r="BE4" s="1441"/>
      <c r="BF4" s="1441"/>
      <c r="BG4" s="1441"/>
      <c r="BH4" s="1441"/>
      <c r="BI4" s="1441"/>
      <c r="BJ4" s="1441"/>
      <c r="BK4" s="1441"/>
      <c r="BL4" s="1441"/>
      <c r="BM4" s="1441"/>
      <c r="BN4" s="1441"/>
      <c r="BO4" s="1441"/>
      <c r="BP4" s="1441"/>
      <c r="BQ4" s="1441"/>
      <c r="BR4" s="1441"/>
      <c r="BS4" s="1441"/>
      <c r="BT4" s="1441"/>
      <c r="BU4" s="1441"/>
      <c r="BV4" s="1441"/>
      <c r="BW4" s="1441"/>
      <c r="BX4" s="1441"/>
      <c r="BY4" s="1441"/>
      <c r="BZ4" s="1441"/>
      <c r="CA4" s="1441"/>
      <c r="CB4" s="1441"/>
      <c r="CC4" s="1441"/>
      <c r="CD4" s="1441"/>
      <c r="CE4" s="1441"/>
      <c r="CF4" s="1441"/>
      <c r="CG4" s="1441"/>
      <c r="CH4" s="1441"/>
      <c r="CI4" s="1441"/>
      <c r="CJ4" s="1441"/>
      <c r="CK4" s="1441"/>
      <c r="CL4" s="1441"/>
      <c r="CM4" s="1441"/>
      <c r="CN4" s="1441"/>
      <c r="CO4" s="1441"/>
      <c r="CP4" s="1441"/>
      <c r="CQ4" s="1441"/>
      <c r="CR4" s="1441"/>
      <c r="CS4" s="1441"/>
      <c r="CT4" s="1441"/>
      <c r="CU4" s="1441"/>
      <c r="CV4" s="1441"/>
      <c r="CW4" s="1441"/>
      <c r="CX4" s="1441"/>
      <c r="CY4" s="1441"/>
      <c r="CZ4" s="1441"/>
      <c r="DA4" s="1441"/>
      <c r="DB4" s="1441"/>
      <c r="DC4" s="1441"/>
      <c r="DD4" s="1441"/>
      <c r="DE4" s="1441"/>
      <c r="DF4" s="1441"/>
      <c r="DG4" s="1441"/>
      <c r="DH4" s="1441"/>
      <c r="DI4" s="1441"/>
      <c r="DJ4" s="1441"/>
      <c r="DK4" s="1441"/>
      <c r="DL4" s="1441"/>
      <c r="DM4" s="1441"/>
      <c r="DN4" s="1441"/>
      <c r="DO4" s="1441"/>
      <c r="DP4" s="1441"/>
      <c r="DQ4" s="1441"/>
      <c r="DR4" s="1441"/>
      <c r="DS4" s="1441"/>
      <c r="DT4" s="1441"/>
      <c r="DU4" s="1441"/>
      <c r="DV4" s="1441"/>
      <c r="DW4" s="1441"/>
      <c r="DX4" s="1441"/>
      <c r="DY4" s="1441"/>
      <c r="DZ4" s="1441"/>
      <c r="EA4" s="1441"/>
      <c r="EB4" s="1441"/>
      <c r="EC4" s="1441"/>
      <c r="ED4" s="1441"/>
      <c r="EE4" s="1441"/>
      <c r="EF4" s="1441"/>
      <c r="EG4" s="1441"/>
      <c r="EH4" s="1441"/>
      <c r="EI4" s="1441"/>
      <c r="EJ4" s="1441"/>
      <c r="EK4" s="1441"/>
      <c r="EL4" s="1441"/>
      <c r="EM4" s="1441"/>
      <c r="EN4" s="1441"/>
      <c r="EO4" s="1441"/>
      <c r="EP4" s="1441"/>
      <c r="EQ4" s="1441"/>
      <c r="ER4" s="1441"/>
      <c r="ES4" s="1441"/>
      <c r="ET4" s="1441"/>
      <c r="EU4" s="1441"/>
      <c r="EV4" s="1441"/>
      <c r="EW4" s="1441"/>
      <c r="EX4" s="1441"/>
      <c r="EY4" s="1441"/>
      <c r="EZ4" s="1441"/>
      <c r="FA4" s="1441"/>
      <c r="FB4" s="1441"/>
      <c r="FC4" s="1441"/>
      <c r="FD4" s="1441"/>
      <c r="FE4" s="1441"/>
      <c r="FF4" s="1441"/>
      <c r="FG4" s="1441"/>
      <c r="FH4" s="1441"/>
      <c r="FI4" s="1441"/>
      <c r="FJ4" s="1441"/>
      <c r="FK4" s="1441"/>
      <c r="FL4" s="1441"/>
      <c r="FM4" s="1441"/>
      <c r="FN4" s="1441"/>
      <c r="FO4" s="1441"/>
      <c r="FP4" s="1441"/>
      <c r="FQ4" s="1441"/>
      <c r="FR4" s="1441"/>
      <c r="FS4" s="1441"/>
      <c r="FT4" s="1441"/>
      <c r="FU4" s="1441"/>
      <c r="FV4" s="1441"/>
      <c r="FW4" s="1441"/>
      <c r="FX4" s="1441"/>
      <c r="FY4" s="1441"/>
      <c r="FZ4" s="1441"/>
      <c r="GA4" s="1441"/>
      <c r="GB4" s="1441"/>
      <c r="GC4" s="1441"/>
      <c r="GD4" s="1441"/>
      <c r="GE4" s="1441"/>
      <c r="GF4" s="1441"/>
      <c r="GG4" s="1441"/>
      <c r="GH4" s="1441"/>
      <c r="GI4" s="1441"/>
      <c r="GJ4" s="1441"/>
      <c r="GK4" s="1441"/>
      <c r="GL4" s="1441"/>
      <c r="GM4" s="1441"/>
      <c r="GN4" s="1441"/>
      <c r="GO4" s="1441"/>
      <c r="GP4" s="1441"/>
      <c r="GQ4" s="1441"/>
      <c r="GR4" s="1441"/>
      <c r="GS4" s="1441"/>
      <c r="GT4" s="1441"/>
      <c r="GU4" s="1441"/>
      <c r="GV4" s="1441"/>
      <c r="GW4" s="1441"/>
      <c r="GX4" s="1441"/>
      <c r="GY4" s="1441"/>
      <c r="GZ4" s="1441"/>
      <c r="HA4" s="1441"/>
      <c r="HB4" s="1441"/>
      <c r="HC4" s="1441"/>
      <c r="HD4" s="1441"/>
      <c r="HE4" s="1441"/>
      <c r="HF4" s="1441"/>
      <c r="HG4" s="1441"/>
      <c r="HH4" s="1441"/>
      <c r="HI4" s="1441"/>
      <c r="HJ4" s="1441"/>
      <c r="HK4" s="1441"/>
      <c r="HL4" s="1441"/>
      <c r="HM4" s="1441"/>
      <c r="HN4" s="1441"/>
      <c r="HO4" s="1441"/>
      <c r="HP4" s="1441"/>
      <c r="HQ4" s="1441"/>
      <c r="HR4" s="1441"/>
      <c r="HS4" s="1441"/>
      <c r="HT4" s="1441"/>
      <c r="HU4" s="1441"/>
      <c r="HV4" s="1441"/>
      <c r="HW4" s="1441"/>
      <c r="HX4" s="1441"/>
      <c r="HY4" s="1441"/>
      <c r="HZ4" s="1441"/>
      <c r="IA4" s="1441"/>
      <c r="IB4" s="1441"/>
      <c r="IC4" s="1441"/>
      <c r="ID4" s="1441"/>
      <c r="IE4" s="1441"/>
      <c r="IF4" s="1441"/>
      <c r="IG4" s="1441"/>
      <c r="IH4" s="1441"/>
      <c r="II4" s="1441"/>
      <c r="IJ4" s="1441"/>
      <c r="IK4" s="1441"/>
      <c r="IL4" s="1441"/>
      <c r="IM4" s="1441"/>
      <c r="IN4" s="1441"/>
      <c r="IO4" s="1441"/>
      <c r="IP4" s="1441"/>
      <c r="IQ4" s="1441"/>
      <c r="IR4" s="1441"/>
      <c r="IS4" s="1441"/>
      <c r="IT4" s="1441"/>
      <c r="IU4" s="1441"/>
      <c r="IV4" s="1441"/>
    </row>
    <row r="5" spans="1:256" s="1447" customFormat="1" ht="28.5" customHeight="1">
      <c r="A5" s="1443" t="s">
        <v>3380</v>
      </c>
      <c r="B5" s="1444"/>
      <c r="C5" s="1444"/>
      <c r="D5" s="1445"/>
      <c r="E5" s="1445"/>
      <c r="F5" s="1445"/>
      <c r="G5" s="1445"/>
      <c r="H5" s="1445"/>
      <c r="I5" s="1445"/>
      <c r="J5" s="1446"/>
      <c r="K5" s="1446"/>
      <c r="L5" s="1446"/>
      <c r="M5" s="1446"/>
      <c r="N5" s="1446"/>
      <c r="O5" s="1446"/>
    </row>
    <row r="6" spans="1:256" s="1447" customFormat="1" ht="28.5" customHeight="1">
      <c r="A6" s="1444" t="s">
        <v>3381</v>
      </c>
      <c r="B6" s="1444"/>
      <c r="C6" s="1444"/>
      <c r="D6" s="1445"/>
      <c r="E6" s="1445"/>
      <c r="F6" s="1445"/>
      <c r="G6" s="1445"/>
      <c r="H6" s="1445"/>
      <c r="I6" s="1445"/>
      <c r="J6" s="1446"/>
      <c r="K6" s="1446"/>
      <c r="L6" s="1446"/>
      <c r="M6" s="1446"/>
      <c r="N6" s="1446"/>
      <c r="O6" s="1446"/>
    </row>
    <row r="7" spans="1:256" ht="33" customHeight="1">
      <c r="A7" s="1978" t="s">
        <v>2210</v>
      </c>
      <c r="B7" s="1978" t="s">
        <v>3178</v>
      </c>
      <c r="C7" s="1978" t="s">
        <v>121</v>
      </c>
      <c r="D7" s="2004" t="s">
        <v>0</v>
      </c>
      <c r="E7" s="2004"/>
      <c r="F7" s="2004"/>
      <c r="G7" s="2004" t="s">
        <v>1</v>
      </c>
      <c r="H7" s="2004"/>
      <c r="I7" s="2004"/>
      <c r="J7" s="2004" t="s">
        <v>2</v>
      </c>
      <c r="K7" s="2004"/>
      <c r="L7" s="2004"/>
      <c r="M7" s="2004" t="s">
        <v>3</v>
      </c>
      <c r="N7" s="2004"/>
      <c r="O7" s="2004"/>
      <c r="P7" s="1978" t="s">
        <v>21</v>
      </c>
      <c r="Q7" s="1978"/>
      <c r="R7" s="1978"/>
      <c r="S7" s="1978"/>
      <c r="T7" s="1930" t="s">
        <v>3177</v>
      </c>
      <c r="U7" s="1930"/>
      <c r="V7" s="1930"/>
      <c r="W7" s="1930"/>
    </row>
    <row r="8" spans="1:256" ht="37.5" customHeight="1" thickBot="1">
      <c r="A8" s="1978"/>
      <c r="B8" s="1978"/>
      <c r="C8" s="1978"/>
      <c r="D8" s="1107" t="s">
        <v>4</v>
      </c>
      <c r="E8" s="1107" t="s">
        <v>5</v>
      </c>
      <c r="F8" s="1107" t="s">
        <v>6</v>
      </c>
      <c r="G8" s="1107" t="s">
        <v>7</v>
      </c>
      <c r="H8" s="1107" t="s">
        <v>8</v>
      </c>
      <c r="I8" s="1107" t="s">
        <v>9</v>
      </c>
      <c r="J8" s="1107" t="s">
        <v>10</v>
      </c>
      <c r="K8" s="1107" t="s">
        <v>11</v>
      </c>
      <c r="L8" s="1107" t="s">
        <v>12</v>
      </c>
      <c r="M8" s="1107" t="s">
        <v>13</v>
      </c>
      <c r="N8" s="1107" t="s">
        <v>14</v>
      </c>
      <c r="O8" s="1107" t="s">
        <v>15</v>
      </c>
      <c r="P8" s="1078" t="s">
        <v>22</v>
      </c>
      <c r="Q8" s="1078" t="s">
        <v>3063</v>
      </c>
      <c r="R8" s="1078" t="s">
        <v>23</v>
      </c>
      <c r="S8" s="1077" t="s">
        <v>16</v>
      </c>
      <c r="T8" s="1451" t="s">
        <v>3161</v>
      </c>
      <c r="U8" s="2035" t="s">
        <v>3375</v>
      </c>
      <c r="V8" s="2036"/>
      <c r="W8" s="1451" t="s">
        <v>3176</v>
      </c>
    </row>
    <row r="9" spans="1:256" ht="53.1" customHeight="1">
      <c r="A9" s="1486" t="s">
        <v>1742</v>
      </c>
      <c r="B9" s="1486" t="s">
        <v>1743</v>
      </c>
      <c r="C9" s="1486" t="s">
        <v>1744</v>
      </c>
      <c r="D9" s="1487"/>
      <c r="E9" s="1487"/>
      <c r="F9" s="1487"/>
      <c r="G9" s="1487"/>
      <c r="H9" s="1487"/>
      <c r="I9" s="1487"/>
      <c r="J9" s="1487"/>
      <c r="K9" s="1487"/>
      <c r="L9" s="1487"/>
      <c r="M9" s="1487"/>
      <c r="N9" s="1487"/>
      <c r="O9" s="1487"/>
      <c r="P9" s="1492">
        <v>87000</v>
      </c>
      <c r="Q9" s="1487"/>
      <c r="R9" s="1487"/>
      <c r="S9" s="1488" t="s">
        <v>1763</v>
      </c>
      <c r="T9" s="1942" t="s">
        <v>3382</v>
      </c>
      <c r="U9" s="1942" t="s">
        <v>3387</v>
      </c>
      <c r="V9" s="1942" t="s">
        <v>3389</v>
      </c>
      <c r="W9" s="1942" t="s">
        <v>3388</v>
      </c>
    </row>
    <row r="10" spans="1:256" ht="54" customHeight="1">
      <c r="A10" s="1452" t="s">
        <v>1745</v>
      </c>
      <c r="B10" s="1453" t="s">
        <v>1746</v>
      </c>
      <c r="C10" s="1453" t="s">
        <v>1747</v>
      </c>
      <c r="D10" s="1454"/>
      <c r="E10" s="1454"/>
      <c r="F10" s="1454"/>
      <c r="G10" s="1454"/>
      <c r="H10" s="1454"/>
      <c r="I10" s="1454"/>
      <c r="J10" s="1454"/>
      <c r="K10" s="1454"/>
      <c r="L10" s="1454"/>
      <c r="M10" s="1454"/>
      <c r="N10" s="1455"/>
      <c r="O10" s="1454"/>
      <c r="P10" s="1493"/>
      <c r="Q10" s="1454"/>
      <c r="R10" s="1454"/>
      <c r="S10" s="1456" t="s">
        <v>1763</v>
      </c>
      <c r="T10" s="1943"/>
      <c r="U10" s="1943"/>
      <c r="V10" s="1943"/>
      <c r="W10" s="1943"/>
    </row>
    <row r="11" spans="1:256" ht="45" customHeight="1">
      <c r="A11" s="1452" t="s">
        <v>1748</v>
      </c>
      <c r="B11" s="430" t="s">
        <v>1749</v>
      </c>
      <c r="C11" s="430" t="s">
        <v>1750</v>
      </c>
      <c r="D11" s="1454"/>
      <c r="E11" s="1454"/>
      <c r="F11" s="1454"/>
      <c r="G11" s="1454"/>
      <c r="H11" s="1454"/>
      <c r="I11" s="1454"/>
      <c r="J11" s="1454"/>
      <c r="K11" s="1454"/>
      <c r="L11" s="1454"/>
      <c r="M11" s="1454"/>
      <c r="N11" s="1455"/>
      <c r="O11" s="1454"/>
      <c r="P11" s="1493"/>
      <c r="Q11" s="1454"/>
      <c r="R11" s="1454"/>
      <c r="S11" s="1456" t="s">
        <v>1763</v>
      </c>
      <c r="T11" s="1943"/>
      <c r="U11" s="1943"/>
      <c r="V11" s="1943"/>
      <c r="W11" s="1943"/>
    </row>
    <row r="12" spans="1:256" ht="42" customHeight="1">
      <c r="A12" s="430" t="s">
        <v>1751</v>
      </c>
      <c r="B12" s="430" t="s">
        <v>1752</v>
      </c>
      <c r="C12" s="430" t="s">
        <v>1753</v>
      </c>
      <c r="D12" s="1454"/>
      <c r="E12" s="1454"/>
      <c r="F12" s="1454"/>
      <c r="G12" s="1454"/>
      <c r="H12" s="1454"/>
      <c r="I12" s="1454"/>
      <c r="J12" s="1454"/>
      <c r="K12" s="1454"/>
      <c r="L12" s="1454"/>
      <c r="M12" s="1454"/>
      <c r="N12" s="1455"/>
      <c r="O12" s="1454"/>
      <c r="P12" s="1493"/>
      <c r="Q12" s="1454"/>
      <c r="R12" s="1454"/>
      <c r="S12" s="1456" t="s">
        <v>1763</v>
      </c>
      <c r="T12" s="1943"/>
      <c r="U12" s="1943"/>
      <c r="V12" s="1943"/>
      <c r="W12" s="1943"/>
    </row>
    <row r="13" spans="1:256" ht="42" customHeight="1">
      <c r="A13" s="430" t="s">
        <v>1754</v>
      </c>
      <c r="B13" s="430" t="s">
        <v>1755</v>
      </c>
      <c r="C13" s="430" t="s">
        <v>1756</v>
      </c>
      <c r="D13" s="1454"/>
      <c r="E13" s="1454"/>
      <c r="F13" s="1454"/>
      <c r="G13" s="1454"/>
      <c r="H13" s="1454"/>
      <c r="I13" s="1454"/>
      <c r="J13" s="1454"/>
      <c r="K13" s="1454"/>
      <c r="L13" s="1454"/>
      <c r="M13" s="1454"/>
      <c r="N13" s="1454"/>
      <c r="O13" s="1455"/>
      <c r="P13" s="1493"/>
      <c r="Q13" s="1454"/>
      <c r="R13" s="1454"/>
      <c r="S13" s="1456" t="s">
        <v>1763</v>
      </c>
      <c r="T13" s="1943"/>
      <c r="U13" s="1943"/>
      <c r="V13" s="1943"/>
      <c r="W13" s="1943"/>
    </row>
    <row r="14" spans="1:256" s="34" customFormat="1" ht="49.5" customHeight="1">
      <c r="A14" s="1486" t="s">
        <v>1757</v>
      </c>
      <c r="B14" s="1487" t="s">
        <v>1758</v>
      </c>
      <c r="C14" s="1487" t="s">
        <v>1758</v>
      </c>
      <c r="D14" s="1487"/>
      <c r="E14" s="1487"/>
      <c r="F14" s="1487"/>
      <c r="G14" s="1487"/>
      <c r="H14" s="1487"/>
      <c r="I14" s="1487"/>
      <c r="J14" s="1487"/>
      <c r="K14" s="1487"/>
      <c r="L14" s="1487"/>
      <c r="M14" s="1487"/>
      <c r="N14" s="1487"/>
      <c r="O14" s="1487"/>
      <c r="P14" s="1492">
        <f>P18+P19+P20+P21+P24+P25</f>
        <v>525500</v>
      </c>
      <c r="Q14" s="1487"/>
      <c r="R14" s="1487"/>
      <c r="S14" s="1488" t="s">
        <v>1759</v>
      </c>
      <c r="T14" s="1943"/>
      <c r="U14" s="1943"/>
      <c r="V14" s="1943"/>
      <c r="W14" s="1943"/>
    </row>
    <row r="15" spans="1:256" s="34" customFormat="1" ht="43.5" customHeight="1">
      <c r="A15" s="1457" t="s">
        <v>1760</v>
      </c>
      <c r="B15" s="1458" t="s">
        <v>1761</v>
      </c>
      <c r="C15" s="1458" t="s">
        <v>1762</v>
      </c>
      <c r="D15" s="1459"/>
      <c r="E15" s="1460"/>
      <c r="F15" s="1460"/>
      <c r="G15" s="1460"/>
      <c r="H15" s="1461"/>
      <c r="I15" s="1461"/>
      <c r="J15" s="1461"/>
      <c r="K15" s="1461"/>
      <c r="L15" s="1461"/>
      <c r="M15" s="1461"/>
      <c r="N15" s="1461"/>
      <c r="O15" s="1461"/>
      <c r="P15" s="1494" t="s">
        <v>267</v>
      </c>
      <c r="Q15" s="1461"/>
      <c r="R15" s="1461"/>
      <c r="S15" s="1462" t="s">
        <v>1763</v>
      </c>
      <c r="T15" s="1943"/>
      <c r="U15" s="1943"/>
      <c r="V15" s="1943"/>
      <c r="W15" s="1943"/>
    </row>
    <row r="16" spans="1:256" s="34" customFormat="1" ht="87" customHeight="1">
      <c r="A16" s="1458" t="s">
        <v>1764</v>
      </c>
      <c r="B16" s="1458" t="s">
        <v>1765</v>
      </c>
      <c r="C16" s="1458" t="s">
        <v>1766</v>
      </c>
      <c r="D16" s="1459"/>
      <c r="E16" s="1463"/>
      <c r="F16" s="1460"/>
      <c r="G16" s="1460"/>
      <c r="H16" s="1461"/>
      <c r="I16" s="1461"/>
      <c r="J16" s="1461"/>
      <c r="K16" s="1461"/>
      <c r="L16" s="1461"/>
      <c r="M16" s="1461"/>
      <c r="N16" s="1461"/>
      <c r="O16" s="1461"/>
      <c r="P16" s="1494" t="s">
        <v>267</v>
      </c>
      <c r="Q16" s="1461"/>
      <c r="R16" s="1461"/>
      <c r="S16" s="1462"/>
      <c r="T16" s="1943"/>
      <c r="U16" s="1943"/>
      <c r="V16" s="1943"/>
      <c r="W16" s="1943"/>
    </row>
    <row r="17" spans="1:23" s="34" customFormat="1" ht="43.5" customHeight="1">
      <c r="A17" s="1457" t="s">
        <v>1767</v>
      </c>
      <c r="B17" s="1458" t="s">
        <v>218</v>
      </c>
      <c r="C17" s="1458" t="s">
        <v>1768</v>
      </c>
      <c r="D17" s="1459"/>
      <c r="E17" s="1463"/>
      <c r="F17" s="1463"/>
      <c r="G17" s="1463"/>
      <c r="H17" s="1463"/>
      <c r="I17" s="1461"/>
      <c r="J17" s="1461"/>
      <c r="K17" s="1461"/>
      <c r="L17" s="1461"/>
      <c r="M17" s="1461"/>
      <c r="N17" s="1461"/>
      <c r="O17" s="1461"/>
      <c r="P17" s="1494" t="s">
        <v>267</v>
      </c>
      <c r="Q17" s="1461"/>
      <c r="R17" s="1461"/>
      <c r="S17" s="1462" t="s">
        <v>1769</v>
      </c>
      <c r="T17" s="1943"/>
      <c r="U17" s="1943"/>
      <c r="V17" s="1943"/>
      <c r="W17" s="1943"/>
    </row>
    <row r="18" spans="1:23" s="34" customFormat="1" ht="43.5" customHeight="1">
      <c r="A18" s="1458" t="s">
        <v>1770</v>
      </c>
      <c r="B18" s="1458" t="s">
        <v>215</v>
      </c>
      <c r="C18" s="1458" t="s">
        <v>1768</v>
      </c>
      <c r="D18" s="1459"/>
      <c r="E18" s="619"/>
      <c r="F18" s="1461"/>
      <c r="G18" s="1460"/>
      <c r="H18" s="1460"/>
      <c r="I18" s="1461"/>
      <c r="J18" s="1461"/>
      <c r="K18" s="1461"/>
      <c r="L18" s="1461"/>
      <c r="M18" s="1461"/>
      <c r="N18" s="1461"/>
      <c r="O18" s="1461"/>
      <c r="P18" s="1494"/>
      <c r="Q18" s="1461"/>
      <c r="R18" s="1461"/>
      <c r="S18" s="1462"/>
      <c r="T18" s="1943"/>
      <c r="U18" s="1943"/>
      <c r="V18" s="1943"/>
      <c r="W18" s="1943"/>
    </row>
    <row r="19" spans="1:23" s="34" customFormat="1" ht="43.5" customHeight="1">
      <c r="A19" s="1453" t="s">
        <v>1771</v>
      </c>
      <c r="B19" s="1453" t="s">
        <v>215</v>
      </c>
      <c r="C19" s="1453" t="s">
        <v>1768</v>
      </c>
      <c r="D19" s="1464"/>
      <c r="E19" s="1461"/>
      <c r="F19" s="1463"/>
      <c r="G19" s="415"/>
      <c r="H19" s="415"/>
      <c r="I19" s="1465"/>
      <c r="J19" s="1465"/>
      <c r="K19" s="1465"/>
      <c r="L19" s="1465"/>
      <c r="M19" s="1465"/>
      <c r="N19" s="1465"/>
      <c r="O19" s="1465"/>
      <c r="P19" s="1495">
        <f>[10]Presupuesto!E20</f>
        <v>295630</v>
      </c>
      <c r="Q19" s="1461"/>
      <c r="R19" s="1461"/>
      <c r="S19" s="1462"/>
      <c r="T19" s="1943"/>
      <c r="U19" s="1943"/>
      <c r="V19" s="1943"/>
      <c r="W19" s="1943"/>
    </row>
    <row r="20" spans="1:23" s="34" customFormat="1" ht="43.5" customHeight="1">
      <c r="A20" s="1453" t="s">
        <v>1772</v>
      </c>
      <c r="B20" s="1453" t="s">
        <v>215</v>
      </c>
      <c r="C20" s="1453" t="s">
        <v>1768</v>
      </c>
      <c r="D20" s="1464"/>
      <c r="E20" s="1465"/>
      <c r="F20" s="1460"/>
      <c r="G20" s="1465"/>
      <c r="H20" s="415"/>
      <c r="I20" s="415"/>
      <c r="J20" s="415"/>
      <c r="K20" s="1465"/>
      <c r="L20" s="1465"/>
      <c r="M20" s="1465"/>
      <c r="N20" s="1465"/>
      <c r="O20" s="1465"/>
      <c r="P20" s="1495">
        <f>[10]Presupuesto!E26</f>
        <v>49000</v>
      </c>
      <c r="Q20" s="1461"/>
      <c r="R20" s="1461"/>
      <c r="S20" s="1462"/>
      <c r="T20" s="1943"/>
      <c r="U20" s="1943"/>
      <c r="V20" s="1943"/>
      <c r="W20" s="1943"/>
    </row>
    <row r="21" spans="1:23" s="34" customFormat="1" ht="75" customHeight="1">
      <c r="A21" s="1453" t="s">
        <v>1773</v>
      </c>
      <c r="B21" s="1453" t="s">
        <v>215</v>
      </c>
      <c r="C21" s="1453" t="s">
        <v>1774</v>
      </c>
      <c r="D21" s="1464"/>
      <c r="E21" s="619"/>
      <c r="F21" s="619"/>
      <c r="G21" s="1461"/>
      <c r="H21" s="1461"/>
      <c r="I21" s="1460"/>
      <c r="J21" s="1465"/>
      <c r="K21" s="1465"/>
      <c r="L21" s="1465"/>
      <c r="M21" s="1465"/>
      <c r="N21" s="1465"/>
      <c r="O21" s="1465"/>
      <c r="P21" s="1495">
        <f>[10]Presupuesto!E35</f>
        <v>40870</v>
      </c>
      <c r="Q21" s="1461"/>
      <c r="R21" s="1461"/>
      <c r="S21" s="1462"/>
      <c r="T21" s="1943"/>
      <c r="U21" s="1943"/>
      <c r="V21" s="1943"/>
      <c r="W21" s="1943"/>
    </row>
    <row r="22" spans="1:23" s="34" customFormat="1" ht="68.25" customHeight="1">
      <c r="A22" s="1453" t="s">
        <v>1775</v>
      </c>
      <c r="B22" s="1453" t="s">
        <v>52</v>
      </c>
      <c r="C22" s="1453" t="s">
        <v>1776</v>
      </c>
      <c r="D22" s="1464"/>
      <c r="E22" s="415"/>
      <c r="F22" s="415"/>
      <c r="G22" s="1465"/>
      <c r="H22" s="1465"/>
      <c r="I22" s="1465"/>
      <c r="J22" s="1460"/>
      <c r="K22" s="1465"/>
      <c r="L22" s="1465"/>
      <c r="M22" s="1465"/>
      <c r="N22" s="1465"/>
      <c r="O22" s="1465"/>
      <c r="P22" s="1495"/>
      <c r="Q22" s="1461"/>
      <c r="R22" s="1461"/>
      <c r="S22" s="1462"/>
      <c r="T22" s="1943"/>
      <c r="U22" s="1943"/>
      <c r="V22" s="1943"/>
      <c r="W22" s="1943"/>
    </row>
    <row r="23" spans="1:23" s="34" customFormat="1" ht="100.5" customHeight="1">
      <c r="A23" s="1454" t="s">
        <v>1777</v>
      </c>
      <c r="B23" s="1453" t="s">
        <v>1778</v>
      </c>
      <c r="C23" s="1453"/>
      <c r="D23" s="1466"/>
      <c r="E23" s="1460"/>
      <c r="F23" s="1460"/>
      <c r="G23" s="1460"/>
      <c r="H23" s="1460"/>
      <c r="I23" s="1460"/>
      <c r="J23" s="1465"/>
      <c r="K23" s="1465"/>
      <c r="L23" s="1465"/>
      <c r="M23" s="1465"/>
      <c r="N23" s="1465"/>
      <c r="O23" s="1465"/>
      <c r="P23" s="1495" t="s">
        <v>267</v>
      </c>
      <c r="Q23" s="1461"/>
      <c r="R23" s="1461"/>
      <c r="S23" s="1462" t="s">
        <v>1779</v>
      </c>
      <c r="T23" s="1943"/>
      <c r="U23" s="1943"/>
      <c r="V23" s="1943"/>
      <c r="W23" s="1943"/>
    </row>
    <row r="24" spans="1:23" s="34" customFormat="1" ht="93" customHeight="1">
      <c r="A24" s="1453" t="s">
        <v>1780</v>
      </c>
      <c r="B24" s="1453" t="s">
        <v>1781</v>
      </c>
      <c r="C24" s="1453" t="s">
        <v>1782</v>
      </c>
      <c r="D24" s="415"/>
      <c r="E24" s="415"/>
      <c r="F24" s="1463"/>
      <c r="G24" s="415"/>
      <c r="H24" s="415"/>
      <c r="I24" s="415"/>
      <c r="J24" s="415"/>
      <c r="K24" s="415"/>
      <c r="L24" s="415"/>
      <c r="M24" s="415"/>
      <c r="N24" s="415"/>
      <c r="O24" s="415"/>
      <c r="P24" s="1495">
        <f>[10]Presupuesto!E44</f>
        <v>75000</v>
      </c>
      <c r="Q24" s="1461"/>
      <c r="R24" s="1461"/>
      <c r="S24" s="1462"/>
      <c r="T24" s="1943"/>
      <c r="U24" s="1943"/>
      <c r="V24" s="1943"/>
      <c r="W24" s="1943"/>
    </row>
    <row r="25" spans="1:23" s="34" customFormat="1" ht="99.75" customHeight="1" thickBot="1">
      <c r="A25" s="1453" t="s">
        <v>1783</v>
      </c>
      <c r="B25" s="1453" t="s">
        <v>1784</v>
      </c>
      <c r="C25" s="1453" t="s">
        <v>1785</v>
      </c>
      <c r="D25" s="415"/>
      <c r="E25" s="415"/>
      <c r="F25" s="1463"/>
      <c r="G25" s="415"/>
      <c r="H25" s="415"/>
      <c r="I25" s="415"/>
      <c r="J25" s="415"/>
      <c r="K25" s="415"/>
      <c r="L25" s="415"/>
      <c r="M25" s="415"/>
      <c r="N25" s="415"/>
      <c r="O25" s="415"/>
      <c r="P25" s="1495">
        <f>[10]Presupuesto!E62</f>
        <v>65000</v>
      </c>
      <c r="Q25" s="1461"/>
      <c r="R25" s="1461"/>
      <c r="S25" s="1462"/>
      <c r="T25" s="1944"/>
      <c r="U25" s="1944"/>
      <c r="V25" s="1944"/>
      <c r="W25" s="1944"/>
    </row>
    <row r="26" spans="1:23" s="34" customFormat="1" ht="36.75" customHeight="1">
      <c r="A26" s="1486" t="s">
        <v>1786</v>
      </c>
      <c r="B26" s="1486" t="s">
        <v>1787</v>
      </c>
      <c r="C26" s="1487" t="s">
        <v>1788</v>
      </c>
      <c r="D26" s="1487"/>
      <c r="E26" s="1487"/>
      <c r="F26" s="1487"/>
      <c r="G26" s="1487"/>
      <c r="H26" s="1487"/>
      <c r="I26" s="1487"/>
      <c r="J26" s="1487"/>
      <c r="K26" s="1487"/>
      <c r="L26" s="1487"/>
      <c r="M26" s="1487"/>
      <c r="N26" s="1487"/>
      <c r="O26" s="1487"/>
      <c r="P26" s="1492">
        <f>P27+P31+P32+P35+P36+P37+P43+P46+P48</f>
        <v>741800</v>
      </c>
      <c r="Q26" s="1487"/>
      <c r="R26" s="1487"/>
      <c r="S26" s="1488" t="s">
        <v>1763</v>
      </c>
      <c r="T26" s="1942" t="s">
        <v>3385</v>
      </c>
      <c r="U26" s="2021" t="s">
        <v>3387</v>
      </c>
      <c r="V26" s="2021" t="s">
        <v>3389</v>
      </c>
      <c r="W26" s="1942" t="s">
        <v>3386</v>
      </c>
    </row>
    <row r="27" spans="1:23" s="34" customFormat="1" ht="48" customHeight="1">
      <c r="A27" s="470" t="s">
        <v>1789</v>
      </c>
      <c r="B27" s="1453" t="s">
        <v>1790</v>
      </c>
      <c r="C27" s="1467" t="s">
        <v>317</v>
      </c>
      <c r="D27" s="1465"/>
      <c r="E27" s="1465"/>
      <c r="F27" s="1460"/>
      <c r="G27" s="1465"/>
      <c r="H27" s="1465"/>
      <c r="I27" s="1460"/>
      <c r="J27" s="1465"/>
      <c r="K27" s="1465"/>
      <c r="L27" s="1460"/>
      <c r="M27" s="1465"/>
      <c r="N27" s="415"/>
      <c r="O27" s="1460"/>
      <c r="P27" s="1495"/>
      <c r="Q27" s="1461"/>
      <c r="R27" s="1461"/>
      <c r="S27" s="1462"/>
      <c r="T27" s="1943"/>
      <c r="U27" s="2022"/>
      <c r="V27" s="2022"/>
      <c r="W27" s="1943"/>
    </row>
    <row r="28" spans="1:23" s="34" customFormat="1" ht="51">
      <c r="A28" s="619" t="s">
        <v>1791</v>
      </c>
      <c r="B28" s="1453" t="s">
        <v>1792</v>
      </c>
      <c r="C28" s="430" t="s">
        <v>1793</v>
      </c>
      <c r="D28" s="1460"/>
      <c r="E28" s="619"/>
      <c r="F28" s="619"/>
      <c r="G28" s="619"/>
      <c r="H28" s="619"/>
      <c r="I28" s="619"/>
      <c r="J28" s="420"/>
      <c r="K28" s="619"/>
      <c r="L28" s="619"/>
      <c r="M28" s="619"/>
      <c r="N28" s="619"/>
      <c r="O28" s="619"/>
      <c r="P28" s="1496" t="s">
        <v>474</v>
      </c>
      <c r="Q28" s="619"/>
      <c r="R28" s="619"/>
      <c r="S28" s="316"/>
      <c r="T28" s="1943"/>
      <c r="U28" s="2022"/>
      <c r="V28" s="2022"/>
      <c r="W28" s="1943"/>
    </row>
    <row r="29" spans="1:23" s="34" customFormat="1" ht="66.75" customHeight="1">
      <c r="A29" s="619" t="s">
        <v>1794</v>
      </c>
      <c r="B29" s="430" t="s">
        <v>1795</v>
      </c>
      <c r="C29" s="430" t="s">
        <v>1796</v>
      </c>
      <c r="D29" s="619"/>
      <c r="E29" s="619"/>
      <c r="F29" s="619"/>
      <c r="G29" s="619"/>
      <c r="H29" s="619"/>
      <c r="I29" s="619"/>
      <c r="J29" s="404"/>
      <c r="K29" s="619"/>
      <c r="L29" s="619"/>
      <c r="M29" s="619"/>
      <c r="N29" s="619"/>
      <c r="O29" s="619"/>
      <c r="P29" s="1496" t="s">
        <v>474</v>
      </c>
      <c r="Q29" s="619"/>
      <c r="R29" s="619"/>
      <c r="S29" s="316" t="s">
        <v>1763</v>
      </c>
      <c r="T29" s="1943"/>
      <c r="U29" s="2022"/>
      <c r="V29" s="2022"/>
      <c r="W29" s="1943"/>
    </row>
    <row r="30" spans="1:23" s="34" customFormat="1" ht="51.75" customHeight="1">
      <c r="A30" s="1468" t="s">
        <v>1797</v>
      </c>
      <c r="B30" s="430" t="s">
        <v>1798</v>
      </c>
      <c r="C30" s="430" t="s">
        <v>1799</v>
      </c>
      <c r="D30" s="619"/>
      <c r="E30" s="619"/>
      <c r="F30" s="619"/>
      <c r="G30" s="619"/>
      <c r="H30" s="619"/>
      <c r="I30" s="619"/>
      <c r="J30" s="420"/>
      <c r="K30" s="619"/>
      <c r="L30" s="619"/>
      <c r="M30" s="619"/>
      <c r="N30" s="619"/>
      <c r="O30" s="619"/>
      <c r="P30" s="1496"/>
      <c r="Q30" s="619"/>
      <c r="R30" s="619"/>
      <c r="S30" s="312" t="s">
        <v>3400</v>
      </c>
      <c r="T30" s="1943"/>
      <c r="U30" s="2022"/>
      <c r="V30" s="2022"/>
      <c r="W30" s="1943"/>
    </row>
    <row r="31" spans="1:23" s="34" customFormat="1" ht="59.25" customHeight="1">
      <c r="A31" s="410" t="s">
        <v>1800</v>
      </c>
      <c r="B31" s="410" t="s">
        <v>1801</v>
      </c>
      <c r="C31" s="410" t="s">
        <v>1802</v>
      </c>
      <c r="D31" s="415"/>
      <c r="E31" s="415"/>
      <c r="F31" s="415"/>
      <c r="G31" s="415"/>
      <c r="H31" s="619"/>
      <c r="I31" s="415"/>
      <c r="J31" s="404"/>
      <c r="K31" s="415"/>
      <c r="L31" s="415"/>
      <c r="M31" s="415"/>
      <c r="N31" s="415"/>
      <c r="O31" s="415"/>
      <c r="P31" s="1497">
        <f>[10]Presupuesto!E71</f>
        <v>51000</v>
      </c>
      <c r="Q31" s="619"/>
      <c r="R31" s="619"/>
      <c r="S31" s="312" t="s">
        <v>3400</v>
      </c>
      <c r="T31" s="1943"/>
      <c r="U31" s="2022"/>
      <c r="V31" s="2022"/>
      <c r="W31" s="1943"/>
    </row>
    <row r="32" spans="1:23" s="34" customFormat="1" ht="54" customHeight="1">
      <c r="A32" s="430" t="s">
        <v>1803</v>
      </c>
      <c r="B32" s="430" t="s">
        <v>1804</v>
      </c>
      <c r="C32" s="430" t="s">
        <v>1805</v>
      </c>
      <c r="D32" s="619"/>
      <c r="E32" s="619"/>
      <c r="F32" s="619"/>
      <c r="G32" s="415"/>
      <c r="H32" s="619"/>
      <c r="I32" s="619"/>
      <c r="J32" s="420"/>
      <c r="K32" s="619"/>
      <c r="L32" s="619"/>
      <c r="M32" s="619"/>
      <c r="N32" s="619"/>
      <c r="O32" s="619"/>
      <c r="P32" s="1496"/>
      <c r="Q32" s="619"/>
      <c r="R32" s="619"/>
      <c r="S32" s="312" t="s">
        <v>1806</v>
      </c>
      <c r="T32" s="1943"/>
      <c r="U32" s="2022"/>
      <c r="V32" s="2022"/>
      <c r="W32" s="1943"/>
    </row>
    <row r="33" spans="1:23" s="34" customFormat="1" ht="54" customHeight="1">
      <c r="A33" s="430" t="s">
        <v>1807</v>
      </c>
      <c r="B33" s="430" t="s">
        <v>1808</v>
      </c>
      <c r="C33" s="430" t="s">
        <v>1809</v>
      </c>
      <c r="D33" s="619"/>
      <c r="E33" s="619"/>
      <c r="F33" s="619"/>
      <c r="G33" s="619"/>
      <c r="H33" s="619"/>
      <c r="I33" s="619"/>
      <c r="J33" s="619"/>
      <c r="K33" s="619"/>
      <c r="L33" s="619"/>
      <c r="M33" s="619"/>
      <c r="N33" s="619"/>
      <c r="O33" s="619"/>
      <c r="P33" s="1496"/>
      <c r="Q33" s="619"/>
      <c r="R33" s="619"/>
      <c r="S33" s="312" t="s">
        <v>1810</v>
      </c>
      <c r="T33" s="1943"/>
      <c r="U33" s="2022"/>
      <c r="V33" s="2022"/>
      <c r="W33" s="1943"/>
    </row>
    <row r="34" spans="1:23" s="34" customFormat="1" ht="69.75" customHeight="1">
      <c r="A34" s="619" t="s">
        <v>1811</v>
      </c>
      <c r="B34" s="430" t="s">
        <v>1812</v>
      </c>
      <c r="C34" s="430" t="s">
        <v>1813</v>
      </c>
      <c r="D34" s="619"/>
      <c r="E34" s="619"/>
      <c r="F34" s="619"/>
      <c r="G34" s="619"/>
      <c r="H34" s="619"/>
      <c r="I34" s="619"/>
      <c r="J34" s="866"/>
      <c r="K34" s="619"/>
      <c r="L34" s="619"/>
      <c r="M34" s="619"/>
      <c r="N34" s="619"/>
      <c r="O34" s="619"/>
      <c r="P34" s="1496" t="s">
        <v>267</v>
      </c>
      <c r="Q34" s="619"/>
      <c r="R34" s="619"/>
      <c r="S34" s="312" t="s">
        <v>1763</v>
      </c>
      <c r="T34" s="1943"/>
      <c r="U34" s="2022"/>
      <c r="V34" s="2022"/>
      <c r="W34" s="1943"/>
    </row>
    <row r="35" spans="1:23" s="34" customFormat="1" ht="45.75" customHeight="1">
      <c r="A35" s="430" t="s">
        <v>1814</v>
      </c>
      <c r="B35" s="430" t="s">
        <v>343</v>
      </c>
      <c r="C35" s="430" t="s">
        <v>1815</v>
      </c>
      <c r="D35" s="619"/>
      <c r="E35" s="619"/>
      <c r="F35" s="619"/>
      <c r="G35" s="619"/>
      <c r="H35" s="619"/>
      <c r="I35" s="619"/>
      <c r="J35" s="866"/>
      <c r="K35" s="619"/>
      <c r="L35" s="619"/>
      <c r="M35" s="619"/>
      <c r="N35" s="619"/>
      <c r="O35" s="619"/>
      <c r="P35" s="1496"/>
      <c r="Q35" s="619"/>
      <c r="R35" s="619"/>
      <c r="S35" s="312" t="s">
        <v>1816</v>
      </c>
      <c r="T35" s="1943"/>
      <c r="U35" s="2022"/>
      <c r="V35" s="2022"/>
      <c r="W35" s="1943"/>
    </row>
    <row r="36" spans="1:23" s="34" customFormat="1" ht="40.5" customHeight="1">
      <c r="A36" s="410" t="s">
        <v>1817</v>
      </c>
      <c r="B36" s="410" t="s">
        <v>1818</v>
      </c>
      <c r="C36" s="410" t="s">
        <v>1819</v>
      </c>
      <c r="D36" s="415"/>
      <c r="E36" s="415"/>
      <c r="F36" s="415"/>
      <c r="G36" s="415"/>
      <c r="H36" s="415"/>
      <c r="I36" s="415"/>
      <c r="J36" s="404"/>
      <c r="K36" s="415"/>
      <c r="L36" s="415"/>
      <c r="M36" s="866"/>
      <c r="N36" s="415"/>
      <c r="O36" s="415"/>
      <c r="P36" s="1497">
        <f>[10]Presupuesto!E80</f>
        <v>568750</v>
      </c>
      <c r="Q36" s="415"/>
      <c r="R36" s="619"/>
      <c r="S36" s="1469" t="s">
        <v>1763</v>
      </c>
      <c r="T36" s="1943"/>
      <c r="U36" s="2022"/>
      <c r="V36" s="2022"/>
      <c r="W36" s="1943"/>
    </row>
    <row r="37" spans="1:23" s="34" customFormat="1" ht="27">
      <c r="A37" s="410" t="s">
        <v>1820</v>
      </c>
      <c r="B37" s="410" t="s">
        <v>1821</v>
      </c>
      <c r="C37" s="410" t="s">
        <v>1822</v>
      </c>
      <c r="D37" s="415"/>
      <c r="E37" s="415"/>
      <c r="F37" s="415"/>
      <c r="G37" s="415"/>
      <c r="H37" s="415"/>
      <c r="I37" s="415"/>
      <c r="J37" s="404"/>
      <c r="K37" s="415"/>
      <c r="L37" s="415"/>
      <c r="M37" s="866"/>
      <c r="N37" s="415"/>
      <c r="O37" s="415"/>
      <c r="P37" s="1497">
        <f>[10]Presupuesto!E87</f>
        <v>103000</v>
      </c>
      <c r="Q37" s="415"/>
      <c r="R37" s="619"/>
      <c r="S37" s="1469" t="s">
        <v>1823</v>
      </c>
      <c r="T37" s="1943"/>
      <c r="U37" s="2022"/>
      <c r="V37" s="2022"/>
      <c r="W37" s="1943"/>
    </row>
    <row r="38" spans="1:23" s="34" customFormat="1" ht="24.75" customHeight="1">
      <c r="A38" s="415" t="s">
        <v>1824</v>
      </c>
      <c r="B38" s="410" t="s">
        <v>1825</v>
      </c>
      <c r="C38" s="410" t="s">
        <v>1825</v>
      </c>
      <c r="D38" s="415"/>
      <c r="E38" s="415"/>
      <c r="F38" s="415"/>
      <c r="G38" s="415"/>
      <c r="H38" s="415"/>
      <c r="I38" s="415"/>
      <c r="J38" s="404"/>
      <c r="K38" s="415"/>
      <c r="L38" s="415"/>
      <c r="M38" s="415"/>
      <c r="N38" s="1470"/>
      <c r="O38" s="415"/>
      <c r="P38" s="1497"/>
      <c r="Q38" s="415"/>
      <c r="R38" s="619"/>
      <c r="S38" s="1469"/>
      <c r="T38" s="1943"/>
      <c r="U38" s="2022"/>
      <c r="V38" s="2022"/>
      <c r="W38" s="1943"/>
    </row>
    <row r="39" spans="1:23" s="34" customFormat="1" ht="30" customHeight="1">
      <c r="A39" s="410" t="s">
        <v>1826</v>
      </c>
      <c r="B39" s="410" t="s">
        <v>1827</v>
      </c>
      <c r="C39" s="410" t="s">
        <v>1827</v>
      </c>
      <c r="D39" s="415"/>
      <c r="E39" s="415"/>
      <c r="F39" s="415"/>
      <c r="G39" s="415"/>
      <c r="H39" s="866"/>
      <c r="I39" s="415"/>
      <c r="J39" s="1471"/>
      <c r="K39" s="415"/>
      <c r="L39" s="415"/>
      <c r="M39" s="415"/>
      <c r="N39" s="415"/>
      <c r="O39" s="415"/>
      <c r="P39" s="1497"/>
      <c r="Q39" s="415"/>
      <c r="R39" s="619"/>
      <c r="S39" s="1469"/>
      <c r="T39" s="1943"/>
      <c r="U39" s="2022"/>
      <c r="V39" s="2022"/>
      <c r="W39" s="1943"/>
    </row>
    <row r="40" spans="1:23" s="34" customFormat="1" ht="40.5">
      <c r="A40" s="410" t="s">
        <v>1828</v>
      </c>
      <c r="B40" s="410" t="s">
        <v>1829</v>
      </c>
      <c r="C40" s="410" t="s">
        <v>1830</v>
      </c>
      <c r="D40" s="415"/>
      <c r="E40" s="415"/>
      <c r="F40" s="415"/>
      <c r="G40" s="415"/>
      <c r="H40" s="415"/>
      <c r="I40" s="415"/>
      <c r="J40" s="866"/>
      <c r="K40" s="415"/>
      <c r="L40" s="415"/>
      <c r="M40" s="415"/>
      <c r="N40" s="415"/>
      <c r="O40" s="415"/>
      <c r="P40" s="1497"/>
      <c r="Q40" s="415"/>
      <c r="R40" s="619"/>
      <c r="S40" s="1469"/>
      <c r="T40" s="1943"/>
      <c r="U40" s="2022"/>
      <c r="V40" s="2022"/>
      <c r="W40" s="1943"/>
    </row>
    <row r="41" spans="1:23" s="34" customFormat="1" ht="40.5">
      <c r="A41" s="619" t="s">
        <v>1831</v>
      </c>
      <c r="B41" s="430" t="s">
        <v>1832</v>
      </c>
      <c r="C41" s="430" t="s">
        <v>1833</v>
      </c>
      <c r="D41" s="619"/>
      <c r="E41" s="619"/>
      <c r="F41" s="619"/>
      <c r="G41" s="619"/>
      <c r="H41" s="619"/>
      <c r="I41" s="619"/>
      <c r="J41" s="619"/>
      <c r="K41" s="415"/>
      <c r="L41" s="619"/>
      <c r="M41" s="1472"/>
      <c r="N41" s="619"/>
      <c r="O41" s="619"/>
      <c r="P41" s="1496" t="s">
        <v>267</v>
      </c>
      <c r="Q41" s="619"/>
      <c r="R41" s="619"/>
      <c r="S41" s="312" t="s">
        <v>1810</v>
      </c>
      <c r="T41" s="1943"/>
      <c r="U41" s="2022"/>
      <c r="V41" s="2022"/>
      <c r="W41" s="1943"/>
    </row>
    <row r="42" spans="1:23" s="34" customFormat="1" ht="40.5">
      <c r="A42" s="430" t="s">
        <v>1834</v>
      </c>
      <c r="B42" s="430" t="s">
        <v>1835</v>
      </c>
      <c r="C42" s="430" t="s">
        <v>1836</v>
      </c>
      <c r="D42" s="619"/>
      <c r="E42" s="619"/>
      <c r="F42" s="619"/>
      <c r="G42" s="619"/>
      <c r="H42" s="1463"/>
      <c r="I42" s="619"/>
      <c r="J42" s="1463"/>
      <c r="K42" s="619"/>
      <c r="L42" s="619"/>
      <c r="M42" s="619"/>
      <c r="N42" s="619"/>
      <c r="O42" s="619"/>
      <c r="P42" s="1496"/>
      <c r="Q42" s="619"/>
      <c r="R42" s="619"/>
      <c r="S42" s="312" t="s">
        <v>1810</v>
      </c>
      <c r="T42" s="1943"/>
      <c r="U42" s="2022"/>
      <c r="V42" s="2022"/>
      <c r="W42" s="1943"/>
    </row>
    <row r="43" spans="1:23" s="34" customFormat="1" ht="40.5">
      <c r="A43" s="401" t="s">
        <v>3401</v>
      </c>
      <c r="B43" s="406" t="s">
        <v>1837</v>
      </c>
      <c r="C43" s="406" t="s">
        <v>1838</v>
      </c>
      <c r="D43" s="404"/>
      <c r="E43" s="404"/>
      <c r="F43" s="866"/>
      <c r="G43" s="404"/>
      <c r="H43" s="404"/>
      <c r="I43" s="866"/>
      <c r="J43" s="415"/>
      <c r="K43" s="415"/>
      <c r="L43" s="866"/>
      <c r="M43" s="404"/>
      <c r="N43" s="404"/>
      <c r="O43" s="866"/>
      <c r="P43" s="1497">
        <f>[10]Presupuesto!E92</f>
        <v>13050</v>
      </c>
      <c r="Q43" s="1473"/>
      <c r="R43" s="1474"/>
      <c r="S43" s="312" t="s">
        <v>1810</v>
      </c>
      <c r="T43" s="1943"/>
      <c r="U43" s="2022"/>
      <c r="V43" s="2022"/>
      <c r="W43" s="1943"/>
    </row>
    <row r="44" spans="1:23" s="34" customFormat="1" ht="41.25" thickBot="1">
      <c r="A44" s="1085" t="s">
        <v>3402</v>
      </c>
      <c r="B44" s="408" t="s">
        <v>1839</v>
      </c>
      <c r="C44" s="408" t="s">
        <v>1840</v>
      </c>
      <c r="D44" s="420"/>
      <c r="E44" s="420"/>
      <c r="F44" s="420"/>
      <c r="G44" s="420"/>
      <c r="H44" s="866"/>
      <c r="I44" s="866"/>
      <c r="J44" s="866"/>
      <c r="K44" s="1463"/>
      <c r="L44" s="1463"/>
      <c r="M44" s="420"/>
      <c r="N44" s="420"/>
      <c r="O44" s="420"/>
      <c r="P44" s="1498"/>
      <c r="Q44" s="1473"/>
      <c r="R44" s="1474"/>
      <c r="S44" s="312" t="s">
        <v>1763</v>
      </c>
      <c r="T44" s="1943"/>
      <c r="U44" s="2022"/>
      <c r="V44" s="2022"/>
      <c r="W44" s="1943"/>
    </row>
    <row r="45" spans="1:23" s="34" customFormat="1" ht="48" customHeight="1">
      <c r="A45" s="1085" t="s">
        <v>1841</v>
      </c>
      <c r="B45" s="408" t="s">
        <v>1842</v>
      </c>
      <c r="C45" s="408" t="s">
        <v>1843</v>
      </c>
      <c r="D45" s="420"/>
      <c r="E45" s="420"/>
      <c r="F45" s="420"/>
      <c r="G45" s="420"/>
      <c r="H45" s="420"/>
      <c r="I45" s="420"/>
      <c r="J45" s="420"/>
      <c r="K45" s="420"/>
      <c r="L45" s="420"/>
      <c r="M45" s="420"/>
      <c r="N45" s="420"/>
      <c r="O45" s="1463"/>
      <c r="P45" s="1498" t="s">
        <v>267</v>
      </c>
      <c r="Q45" s="1473"/>
      <c r="R45" s="1474"/>
      <c r="S45" s="312" t="s">
        <v>1816</v>
      </c>
      <c r="T45" s="2030" t="s">
        <v>3383</v>
      </c>
      <c r="U45" s="2021" t="s">
        <v>3387</v>
      </c>
      <c r="V45" s="2021" t="s">
        <v>3389</v>
      </c>
      <c r="W45" s="2033" t="s">
        <v>3384</v>
      </c>
    </row>
    <row r="46" spans="1:23" s="34" customFormat="1" ht="56.25" customHeight="1">
      <c r="A46" s="617" t="s">
        <v>1844</v>
      </c>
      <c r="B46" s="408" t="s">
        <v>1845</v>
      </c>
      <c r="C46" s="408" t="s">
        <v>1846</v>
      </c>
      <c r="D46" s="420"/>
      <c r="E46" s="420"/>
      <c r="F46" s="420"/>
      <c r="G46" s="420"/>
      <c r="H46" s="420"/>
      <c r="I46" s="420"/>
      <c r="J46" s="420"/>
      <c r="K46" s="420"/>
      <c r="L46" s="420"/>
      <c r="M46" s="420"/>
      <c r="N46" s="1463" t="s">
        <v>364</v>
      </c>
      <c r="O46" s="619"/>
      <c r="P46" s="1499">
        <f>[10]Presupuesto!E99</f>
        <v>6000</v>
      </c>
      <c r="Q46" s="1473"/>
      <c r="R46" s="1474"/>
      <c r="S46" s="312" t="s">
        <v>1816</v>
      </c>
      <c r="T46" s="2031"/>
      <c r="U46" s="2022"/>
      <c r="V46" s="2022"/>
      <c r="W46" s="1980"/>
    </row>
    <row r="47" spans="1:23" s="34" customFormat="1" ht="56.25" customHeight="1">
      <c r="A47" s="1081" t="s">
        <v>1847</v>
      </c>
      <c r="B47" s="408" t="s">
        <v>1848</v>
      </c>
      <c r="C47" s="408" t="s">
        <v>1849</v>
      </c>
      <c r="D47" s="420"/>
      <c r="E47" s="420"/>
      <c r="F47" s="420"/>
      <c r="G47" s="420"/>
      <c r="H47" s="420"/>
      <c r="I47" s="420"/>
      <c r="J47" s="420"/>
      <c r="K47" s="420"/>
      <c r="L47" s="420"/>
      <c r="M47" s="1463"/>
      <c r="N47" s="1463"/>
      <c r="O47" s="420"/>
      <c r="P47" s="1498"/>
      <c r="Q47" s="1473"/>
      <c r="R47" s="1474"/>
      <c r="S47" s="312" t="s">
        <v>1850</v>
      </c>
      <c r="T47" s="2031"/>
      <c r="U47" s="2022"/>
      <c r="V47" s="2022"/>
      <c r="W47" s="1980"/>
    </row>
    <row r="48" spans="1:23" s="34" customFormat="1" ht="57" customHeight="1" thickBot="1">
      <c r="A48" s="1081" t="s">
        <v>1851</v>
      </c>
      <c r="B48" s="408" t="s">
        <v>1852</v>
      </c>
      <c r="C48" s="408" t="s">
        <v>1853</v>
      </c>
      <c r="D48" s="420"/>
      <c r="E48" s="420"/>
      <c r="F48" s="420"/>
      <c r="G48" s="420"/>
      <c r="H48" s="420"/>
      <c r="I48" s="420"/>
      <c r="J48" s="420"/>
      <c r="K48" s="420"/>
      <c r="L48" s="420"/>
      <c r="M48" s="420"/>
      <c r="N48" s="404"/>
      <c r="O48" s="1463"/>
      <c r="P48" s="1498"/>
      <c r="Q48" s="1473"/>
      <c r="R48" s="1474"/>
      <c r="S48" s="316" t="s">
        <v>1854</v>
      </c>
      <c r="T48" s="2032"/>
      <c r="U48" s="2023"/>
      <c r="V48" s="2023"/>
      <c r="W48" s="2034"/>
    </row>
    <row r="49" spans="1:23" s="34" customFormat="1" ht="61.5" customHeight="1">
      <c r="A49" s="2041" t="s">
        <v>2352</v>
      </c>
      <c r="B49" s="628" t="s">
        <v>2354</v>
      </c>
      <c r="C49" s="628" t="s">
        <v>2355</v>
      </c>
      <c r="D49" s="1489"/>
      <c r="E49" s="1489"/>
      <c r="F49" s="1489"/>
      <c r="G49" s="1489"/>
      <c r="H49" s="1489"/>
      <c r="I49" s="1489"/>
      <c r="J49" s="1489"/>
      <c r="K49" s="1489"/>
      <c r="L49" s="1489"/>
      <c r="M49" s="1489"/>
      <c r="N49" s="1489"/>
      <c r="O49" s="1489"/>
      <c r="P49" s="1500">
        <f>P53+P58</f>
        <v>53760</v>
      </c>
      <c r="Q49" s="1489"/>
      <c r="R49" s="1489"/>
      <c r="S49" s="1490" t="s">
        <v>1810</v>
      </c>
      <c r="T49" s="1942" t="s">
        <v>3390</v>
      </c>
      <c r="U49" s="2024" t="s">
        <v>3392</v>
      </c>
      <c r="V49" s="2027" t="s">
        <v>3389</v>
      </c>
      <c r="W49" s="1942" t="s">
        <v>3391</v>
      </c>
    </row>
    <row r="50" spans="1:23" s="34" customFormat="1" ht="53.25" customHeight="1">
      <c r="A50" s="2042"/>
      <c r="B50" s="289" t="s">
        <v>2353</v>
      </c>
      <c r="C50" s="628" t="s">
        <v>2356</v>
      </c>
      <c r="D50" s="1491"/>
      <c r="E50" s="1491"/>
      <c r="F50" s="1491"/>
      <c r="G50" s="1491"/>
      <c r="H50" s="1491"/>
      <c r="I50" s="1491"/>
      <c r="J50" s="1491"/>
      <c r="K50" s="1491"/>
      <c r="L50" s="1491"/>
      <c r="M50" s="1491"/>
      <c r="N50" s="1491"/>
      <c r="O50" s="1491"/>
      <c r="P50" s="1501"/>
      <c r="Q50" s="1491"/>
      <c r="R50" s="1491"/>
      <c r="S50" s="1490"/>
      <c r="T50" s="2022"/>
      <c r="U50" s="2025"/>
      <c r="V50" s="2028"/>
      <c r="W50" s="2022"/>
    </row>
    <row r="51" spans="1:23" s="34" customFormat="1" ht="42.75" customHeight="1">
      <c r="A51" s="618" t="s">
        <v>1855</v>
      </c>
      <c r="B51" s="1081" t="s">
        <v>1856</v>
      </c>
      <c r="C51" s="1081" t="s">
        <v>1857</v>
      </c>
      <c r="D51" s="1463"/>
      <c r="E51" s="1463"/>
      <c r="F51" s="1463"/>
      <c r="G51" s="1463"/>
      <c r="H51" s="1463"/>
      <c r="I51" s="1463"/>
      <c r="J51" s="1463"/>
      <c r="K51" s="1463"/>
      <c r="L51" s="1463"/>
      <c r="M51" s="1463"/>
      <c r="N51" s="420"/>
      <c r="O51" s="420"/>
      <c r="P51" s="1498" t="s">
        <v>474</v>
      </c>
      <c r="Q51" s="1085"/>
      <c r="R51" s="1085"/>
      <c r="S51" s="1475" t="s">
        <v>1810</v>
      </c>
      <c r="T51" s="2022"/>
      <c r="U51" s="2025"/>
      <c r="V51" s="2028"/>
      <c r="W51" s="2022"/>
    </row>
    <row r="52" spans="1:23" s="34" customFormat="1" ht="39.75" customHeight="1">
      <c r="A52" s="407" t="s">
        <v>1858</v>
      </c>
      <c r="B52" s="1081" t="s">
        <v>1859</v>
      </c>
      <c r="C52" s="430" t="s">
        <v>1860</v>
      </c>
      <c r="D52" s="1463"/>
      <c r="E52" s="1463"/>
      <c r="F52" s="1463"/>
      <c r="G52" s="619"/>
      <c r="H52" s="420"/>
      <c r="I52" s="420"/>
      <c r="J52" s="420"/>
      <c r="K52" s="420"/>
      <c r="L52" s="420"/>
      <c r="M52" s="420"/>
      <c r="N52" s="420"/>
      <c r="O52" s="420"/>
      <c r="P52" s="1498"/>
      <c r="Q52" s="1473"/>
      <c r="R52" s="1474"/>
      <c r="S52" s="1476" t="s">
        <v>1763</v>
      </c>
      <c r="T52" s="2022"/>
      <c r="U52" s="2025"/>
      <c r="V52" s="2028"/>
      <c r="W52" s="2022"/>
    </row>
    <row r="53" spans="1:23" s="34" customFormat="1" ht="49.5" customHeight="1">
      <c r="A53" s="405" t="s">
        <v>1861</v>
      </c>
      <c r="B53" s="1080" t="s">
        <v>1862</v>
      </c>
      <c r="C53" s="1080" t="s">
        <v>1863</v>
      </c>
      <c r="D53" s="404"/>
      <c r="E53" s="404"/>
      <c r="F53" s="404"/>
      <c r="G53" s="404"/>
      <c r="H53" s="404"/>
      <c r="I53" s="415"/>
      <c r="J53" s="415"/>
      <c r="K53" s="415"/>
      <c r="L53" s="404"/>
      <c r="M53" s="404"/>
      <c r="N53" s="404"/>
      <c r="O53" s="404"/>
      <c r="P53" s="1499">
        <f>[10]Presupuesto!E106</f>
        <v>53760</v>
      </c>
      <c r="Q53" s="1085"/>
      <c r="R53" s="1085"/>
      <c r="S53" s="1476" t="s">
        <v>1763</v>
      </c>
      <c r="T53" s="2022"/>
      <c r="U53" s="2025"/>
      <c r="V53" s="2028"/>
      <c r="W53" s="2022"/>
    </row>
    <row r="54" spans="1:23" s="34" customFormat="1" ht="53.25" customHeight="1">
      <c r="A54" s="405" t="s">
        <v>1864</v>
      </c>
      <c r="B54" s="1080" t="s">
        <v>1865</v>
      </c>
      <c r="C54" s="1080" t="s">
        <v>1866</v>
      </c>
      <c r="D54" s="866"/>
      <c r="E54" s="866"/>
      <c r="F54" s="866"/>
      <c r="G54" s="866"/>
      <c r="H54" s="866"/>
      <c r="I54" s="1463"/>
      <c r="J54" s="415"/>
      <c r="K54" s="415"/>
      <c r="L54" s="404"/>
      <c r="M54" s="404"/>
      <c r="N54" s="404"/>
      <c r="O54" s="404"/>
      <c r="P54" s="1499"/>
      <c r="Q54" s="1085"/>
      <c r="R54" s="1085"/>
      <c r="S54" s="1476"/>
      <c r="T54" s="2022"/>
      <c r="U54" s="2025"/>
      <c r="V54" s="2028"/>
      <c r="W54" s="2022"/>
    </row>
    <row r="55" spans="1:23" s="34" customFormat="1" ht="68.25" customHeight="1">
      <c r="A55" s="619" t="s">
        <v>1867</v>
      </c>
      <c r="B55" s="1081" t="s">
        <v>1868</v>
      </c>
      <c r="C55" s="1081" t="s">
        <v>1869</v>
      </c>
      <c r="D55" s="1463"/>
      <c r="E55" s="1463"/>
      <c r="F55" s="1463"/>
      <c r="G55" s="1463"/>
      <c r="H55" s="1463"/>
      <c r="I55" s="1463"/>
      <c r="J55" s="1463"/>
      <c r="K55" s="1463"/>
      <c r="L55" s="1463"/>
      <c r="M55" s="1463"/>
      <c r="N55" s="866"/>
      <c r="O55" s="866"/>
      <c r="P55" s="1498" t="s">
        <v>474</v>
      </c>
      <c r="Q55" s="1085"/>
      <c r="R55" s="1085"/>
      <c r="S55" s="1476" t="s">
        <v>1810</v>
      </c>
      <c r="T55" s="2022"/>
      <c r="U55" s="2025"/>
      <c r="V55" s="2028"/>
      <c r="W55" s="2022"/>
    </row>
    <row r="56" spans="1:23" s="34" customFormat="1" ht="55.5" customHeight="1">
      <c r="A56" s="1081" t="s">
        <v>1870</v>
      </c>
      <c r="B56" s="1081" t="s">
        <v>1871</v>
      </c>
      <c r="C56" s="430" t="s">
        <v>1860</v>
      </c>
      <c r="D56" s="1463"/>
      <c r="E56" s="1463"/>
      <c r="F56" s="1463"/>
      <c r="G56" s="619"/>
      <c r="H56" s="420"/>
      <c r="I56" s="420"/>
      <c r="J56" s="420"/>
      <c r="K56" s="420"/>
      <c r="L56" s="420"/>
      <c r="M56" s="420"/>
      <c r="N56" s="420"/>
      <c r="O56" s="420"/>
      <c r="P56" s="1498"/>
      <c r="Q56" s="1473"/>
      <c r="R56" s="1474"/>
      <c r="S56" s="1476" t="s">
        <v>1763</v>
      </c>
      <c r="T56" s="2022"/>
      <c r="U56" s="2025"/>
      <c r="V56" s="2028"/>
      <c r="W56" s="2022"/>
    </row>
    <row r="57" spans="1:23" s="34" customFormat="1" ht="47.25" customHeight="1">
      <c r="A57" s="1081" t="s">
        <v>1872</v>
      </c>
      <c r="B57" s="1081" t="s">
        <v>1873</v>
      </c>
      <c r="C57" s="430" t="s">
        <v>1860</v>
      </c>
      <c r="D57" s="1463"/>
      <c r="E57" s="1463"/>
      <c r="F57" s="1463"/>
      <c r="G57" s="1463"/>
      <c r="H57" s="866"/>
      <c r="I57" s="866"/>
      <c r="J57" s="420"/>
      <c r="K57" s="420"/>
      <c r="L57" s="420"/>
      <c r="M57" s="420"/>
      <c r="N57" s="420"/>
      <c r="O57" s="420"/>
      <c r="P57" s="1498"/>
      <c r="Q57" s="1473"/>
      <c r="R57" s="1474"/>
      <c r="S57" s="1476"/>
      <c r="T57" s="2022"/>
      <c r="U57" s="2025"/>
      <c r="V57" s="2028"/>
      <c r="W57" s="2022"/>
    </row>
    <row r="58" spans="1:23" s="34" customFormat="1" ht="43.5" customHeight="1">
      <c r="A58" s="1081" t="s">
        <v>1874</v>
      </c>
      <c r="B58" s="1081" t="s">
        <v>1875</v>
      </c>
      <c r="C58" s="1081" t="s">
        <v>1876</v>
      </c>
      <c r="D58" s="420"/>
      <c r="E58" s="420"/>
      <c r="F58" s="420"/>
      <c r="G58" s="420"/>
      <c r="H58" s="420"/>
      <c r="I58" s="1463"/>
      <c r="J58" s="619"/>
      <c r="K58" s="619"/>
      <c r="L58" s="420"/>
      <c r="M58" s="420"/>
      <c r="N58" s="420"/>
      <c r="O58" s="420"/>
      <c r="P58" s="1498"/>
      <c r="Q58" s="1085"/>
      <c r="R58" s="1085"/>
      <c r="S58" s="1476" t="s">
        <v>1763</v>
      </c>
      <c r="T58" s="2022"/>
      <c r="U58" s="2025"/>
      <c r="V58" s="2028"/>
      <c r="W58" s="2022"/>
    </row>
    <row r="59" spans="1:23" s="34" customFormat="1" ht="57" customHeight="1">
      <c r="A59" s="1081" t="s">
        <v>1877</v>
      </c>
      <c r="B59" s="1081" t="s">
        <v>1878</v>
      </c>
      <c r="C59" s="1081" t="s">
        <v>1879</v>
      </c>
      <c r="D59" s="420"/>
      <c r="E59" s="420"/>
      <c r="F59" s="420"/>
      <c r="G59" s="420"/>
      <c r="H59" s="420"/>
      <c r="I59" s="420"/>
      <c r="J59" s="1463"/>
      <c r="K59" s="420"/>
      <c r="L59" s="619"/>
      <c r="M59" s="420"/>
      <c r="N59" s="420"/>
      <c r="O59" s="420"/>
      <c r="P59" s="1498"/>
      <c r="Q59" s="1085"/>
      <c r="R59" s="1085"/>
      <c r="S59" s="1476" t="s">
        <v>1880</v>
      </c>
      <c r="T59" s="2022"/>
      <c r="U59" s="2025"/>
      <c r="V59" s="2028"/>
      <c r="W59" s="2022"/>
    </row>
    <row r="60" spans="1:23" s="34" customFormat="1" ht="62.25" customHeight="1" thickBot="1">
      <c r="A60" s="1080" t="s">
        <v>1881</v>
      </c>
      <c r="B60" s="1080" t="s">
        <v>1882</v>
      </c>
      <c r="C60" s="1080" t="s">
        <v>1853</v>
      </c>
      <c r="D60" s="404"/>
      <c r="E60" s="404"/>
      <c r="F60" s="404"/>
      <c r="G60" s="404"/>
      <c r="H60" s="404"/>
      <c r="I60" s="404"/>
      <c r="J60" s="1463"/>
      <c r="K60" s="404"/>
      <c r="L60" s="415"/>
      <c r="M60" s="404"/>
      <c r="N60" s="404"/>
      <c r="O60" s="404"/>
      <c r="P60" s="1499">
        <f>[10]Presupuesto!E112</f>
        <v>120500</v>
      </c>
      <c r="Q60" s="1085"/>
      <c r="R60" s="1085"/>
      <c r="S60" s="1476" t="s">
        <v>1880</v>
      </c>
      <c r="T60" s="2023"/>
      <c r="U60" s="2026"/>
      <c r="V60" s="2029"/>
      <c r="W60" s="2023"/>
    </row>
    <row r="61" spans="1:23" s="34" customFormat="1" ht="57.95" customHeight="1">
      <c r="A61" s="1486" t="s">
        <v>2351</v>
      </c>
      <c r="B61" s="1487" t="s">
        <v>1883</v>
      </c>
      <c r="C61" s="1487" t="s">
        <v>1884</v>
      </c>
      <c r="D61" s="1487"/>
      <c r="E61" s="1487"/>
      <c r="F61" s="1487"/>
      <c r="G61" s="1487"/>
      <c r="H61" s="1487"/>
      <c r="I61" s="1487"/>
      <c r="J61" s="1487"/>
      <c r="K61" s="1487"/>
      <c r="L61" s="1487"/>
      <c r="M61" s="1487"/>
      <c r="N61" s="1487"/>
      <c r="O61" s="1487"/>
      <c r="P61" s="1492">
        <f>P62+P65</f>
        <v>11250</v>
      </c>
      <c r="Q61" s="1487"/>
      <c r="R61" s="1487"/>
      <c r="S61" s="1488" t="s">
        <v>1763</v>
      </c>
      <c r="T61" s="2030" t="s">
        <v>3393</v>
      </c>
      <c r="U61" s="2021" t="s">
        <v>3392</v>
      </c>
      <c r="V61" s="2021" t="s">
        <v>3389</v>
      </c>
      <c r="W61" s="2033" t="s">
        <v>3391</v>
      </c>
    </row>
    <row r="62" spans="1:23" s="34" customFormat="1" ht="59.25" customHeight="1">
      <c r="A62" s="1081" t="s">
        <v>1885</v>
      </c>
      <c r="B62" s="1081" t="s">
        <v>1886</v>
      </c>
      <c r="C62" s="1081" t="s">
        <v>1887</v>
      </c>
      <c r="D62" s="420"/>
      <c r="E62" s="420"/>
      <c r="F62" s="1477"/>
      <c r="G62" s="1477"/>
      <c r="H62" s="1477"/>
      <c r="I62" s="420"/>
      <c r="J62" s="420"/>
      <c r="K62" s="420"/>
      <c r="L62" s="420"/>
      <c r="M62" s="420"/>
      <c r="N62" s="420"/>
      <c r="O62" s="420"/>
      <c r="P62" s="1498">
        <f>[10]Presupuesto!E118</f>
        <v>11250</v>
      </c>
      <c r="Q62" s="1085"/>
      <c r="R62" s="1085"/>
      <c r="S62" s="1478" t="s">
        <v>1888</v>
      </c>
      <c r="T62" s="2031"/>
      <c r="U62" s="2022"/>
      <c r="V62" s="2022"/>
      <c r="W62" s="1980"/>
    </row>
    <row r="63" spans="1:23" s="34" customFormat="1" ht="78.75" customHeight="1">
      <c r="A63" s="1085" t="s">
        <v>1889</v>
      </c>
      <c r="B63" s="1081" t="s">
        <v>1890</v>
      </c>
      <c r="C63" s="1081" t="s">
        <v>1744</v>
      </c>
      <c r="D63" s="1463"/>
      <c r="E63" s="1463"/>
      <c r="F63" s="1463"/>
      <c r="G63" s="1463"/>
      <c r="H63" s="1463"/>
      <c r="I63" s="1463"/>
      <c r="J63" s="1463"/>
      <c r="K63" s="1463"/>
      <c r="L63" s="1463"/>
      <c r="M63" s="1463"/>
      <c r="N63" s="1477"/>
      <c r="O63" s="1463"/>
      <c r="P63" s="1498" t="s">
        <v>474</v>
      </c>
      <c r="Q63" s="1085"/>
      <c r="R63" s="1085"/>
      <c r="S63" s="1478" t="s">
        <v>1891</v>
      </c>
      <c r="T63" s="2031"/>
      <c r="U63" s="2022"/>
      <c r="V63" s="2022"/>
      <c r="W63" s="1980"/>
    </row>
    <row r="64" spans="1:23" s="34" customFormat="1" ht="59.25" customHeight="1">
      <c r="A64" s="1081" t="s">
        <v>1892</v>
      </c>
      <c r="B64" s="1081" t="s">
        <v>1893</v>
      </c>
      <c r="C64" s="1081" t="s">
        <v>1894</v>
      </c>
      <c r="D64" s="420"/>
      <c r="E64" s="420"/>
      <c r="F64" s="420"/>
      <c r="G64" s="420"/>
      <c r="H64" s="420"/>
      <c r="I64" s="866"/>
      <c r="J64" s="420"/>
      <c r="K64" s="420"/>
      <c r="L64" s="420"/>
      <c r="M64" s="420"/>
      <c r="N64" s="619"/>
      <c r="O64" s="404"/>
      <c r="P64" s="1498"/>
      <c r="Q64" s="1085"/>
      <c r="R64" s="1085"/>
      <c r="S64" s="1478" t="s">
        <v>1895</v>
      </c>
      <c r="T64" s="2031"/>
      <c r="U64" s="2022"/>
      <c r="V64" s="2022"/>
      <c r="W64" s="1980"/>
    </row>
    <row r="65" spans="1:23" s="34" customFormat="1" ht="61.5" customHeight="1" thickBot="1">
      <c r="A65" s="1081" t="s">
        <v>1896</v>
      </c>
      <c r="B65" s="1081" t="s">
        <v>1897</v>
      </c>
      <c r="C65" s="1081" t="s">
        <v>1898</v>
      </c>
      <c r="D65" s="1463"/>
      <c r="E65" s="1463"/>
      <c r="F65" s="1463"/>
      <c r="G65" s="1463"/>
      <c r="H65" s="1463"/>
      <c r="I65" s="1463"/>
      <c r="J65" s="1463"/>
      <c r="K65" s="1463"/>
      <c r="L65" s="1463"/>
      <c r="M65" s="1463"/>
      <c r="N65" s="1463"/>
      <c r="O65" s="1463"/>
      <c r="P65" s="1498"/>
      <c r="Q65" s="1085"/>
      <c r="R65" s="1085"/>
      <c r="S65" s="1478" t="s">
        <v>1899</v>
      </c>
      <c r="T65" s="2032"/>
      <c r="U65" s="2023"/>
      <c r="V65" s="2023"/>
      <c r="W65" s="2034"/>
    </row>
    <row r="66" spans="1:23" s="34" customFormat="1" ht="71.25" customHeight="1">
      <c r="A66" s="1486" t="s">
        <v>2357</v>
      </c>
      <c r="B66" s="1486" t="s">
        <v>2358</v>
      </c>
      <c r="C66" s="1487" t="s">
        <v>2359</v>
      </c>
      <c r="D66" s="1487"/>
      <c r="E66" s="1487"/>
      <c r="F66" s="1487"/>
      <c r="G66" s="1487"/>
      <c r="H66" s="1487"/>
      <c r="I66" s="1487"/>
      <c r="J66" s="1487"/>
      <c r="K66" s="1487"/>
      <c r="L66" s="1487"/>
      <c r="M66" s="1487"/>
      <c r="N66" s="1487"/>
      <c r="O66" s="1487"/>
      <c r="P66" s="1492">
        <f>P72</f>
        <v>251000</v>
      </c>
      <c r="Q66" s="1487"/>
      <c r="R66" s="1487"/>
      <c r="S66" s="1488" t="s">
        <v>1810</v>
      </c>
      <c r="T66" s="1942" t="s">
        <v>3394</v>
      </c>
      <c r="U66" s="1942" t="s">
        <v>3396</v>
      </c>
      <c r="V66" s="1942" t="s">
        <v>3389</v>
      </c>
      <c r="W66" s="1942" t="s">
        <v>3395</v>
      </c>
    </row>
    <row r="67" spans="1:23" s="34" customFormat="1" ht="59.25" customHeight="1">
      <c r="A67" s="1081" t="s">
        <v>1900</v>
      </c>
      <c r="B67" s="1081" t="s">
        <v>1901</v>
      </c>
      <c r="C67" s="1081" t="s">
        <v>1902</v>
      </c>
      <c r="D67" s="1463"/>
      <c r="E67" s="1463"/>
      <c r="F67" s="1463"/>
      <c r="G67" s="1463"/>
      <c r="H67" s="1463"/>
      <c r="I67" s="1463"/>
      <c r="J67" s="1463"/>
      <c r="K67" s="1463"/>
      <c r="L67" s="1463"/>
      <c r="M67" s="1463"/>
      <c r="N67" s="1463"/>
      <c r="O67" s="1463"/>
      <c r="P67" s="1498" t="s">
        <v>474</v>
      </c>
      <c r="Q67" s="1083"/>
      <c r="R67" s="1083"/>
      <c r="S67" s="1479" t="s">
        <v>1763</v>
      </c>
      <c r="T67" s="1943"/>
      <c r="U67" s="1943"/>
      <c r="V67" s="1943"/>
      <c r="W67" s="1943"/>
    </row>
    <row r="68" spans="1:23" s="34" customFormat="1" ht="72" customHeight="1">
      <c r="A68" s="1081" t="s">
        <v>1903</v>
      </c>
      <c r="B68" s="1081" t="s">
        <v>1904</v>
      </c>
      <c r="C68" s="1081" t="s">
        <v>1905</v>
      </c>
      <c r="D68" s="1463"/>
      <c r="E68" s="1463"/>
      <c r="F68" s="1463"/>
      <c r="G68" s="1463"/>
      <c r="H68" s="1463"/>
      <c r="I68" s="1463"/>
      <c r="J68" s="1463"/>
      <c r="K68" s="1463"/>
      <c r="L68" s="1463"/>
      <c r="M68" s="1463"/>
      <c r="N68" s="1463"/>
      <c r="O68" s="1463"/>
      <c r="P68" s="1498"/>
      <c r="Q68" s="1473"/>
      <c r="R68" s="1474"/>
      <c r="S68" s="316" t="s">
        <v>1763</v>
      </c>
      <c r="T68" s="1943"/>
      <c r="U68" s="1943"/>
      <c r="V68" s="1943"/>
      <c r="W68" s="1943"/>
    </row>
    <row r="69" spans="1:23" s="34" customFormat="1" ht="72" customHeight="1">
      <c r="A69" s="1081" t="s">
        <v>1906</v>
      </c>
      <c r="B69" s="1081" t="s">
        <v>1907</v>
      </c>
      <c r="C69" s="1081" t="s">
        <v>1905</v>
      </c>
      <c r="D69" s="1463"/>
      <c r="E69" s="1463"/>
      <c r="F69" s="1463"/>
      <c r="G69" s="1463"/>
      <c r="H69" s="1463"/>
      <c r="I69" s="1463"/>
      <c r="J69" s="1463"/>
      <c r="K69" s="1463"/>
      <c r="L69" s="1463"/>
      <c r="M69" s="1463"/>
      <c r="N69" s="1463"/>
      <c r="O69" s="1463"/>
      <c r="P69" s="1498"/>
      <c r="Q69" s="1473"/>
      <c r="R69" s="1474"/>
      <c r="S69" s="316" t="s">
        <v>1763</v>
      </c>
      <c r="T69" s="1943"/>
      <c r="U69" s="1943"/>
      <c r="V69" s="1943"/>
      <c r="W69" s="1943"/>
    </row>
    <row r="70" spans="1:23" s="34" customFormat="1" ht="72" customHeight="1">
      <c r="A70" s="1081" t="s">
        <v>1908</v>
      </c>
      <c r="B70" s="1081" t="s">
        <v>1909</v>
      </c>
      <c r="C70" s="1081" t="s">
        <v>1910</v>
      </c>
      <c r="D70" s="1463"/>
      <c r="E70" s="1463"/>
      <c r="F70" s="1463"/>
      <c r="G70" s="1463"/>
      <c r="H70" s="1463"/>
      <c r="I70" s="1463"/>
      <c r="J70" s="1463"/>
      <c r="K70" s="1463"/>
      <c r="L70" s="1463"/>
      <c r="M70" s="1463"/>
      <c r="N70" s="1463"/>
      <c r="O70" s="1463"/>
      <c r="P70" s="1498"/>
      <c r="Q70" s="1473"/>
      <c r="R70" s="1474"/>
      <c r="S70" s="316" t="s">
        <v>1763</v>
      </c>
      <c r="T70" s="1943"/>
      <c r="U70" s="1943"/>
      <c r="V70" s="1943"/>
      <c r="W70" s="1943"/>
    </row>
    <row r="71" spans="1:23" s="34" customFormat="1" ht="72" customHeight="1">
      <c r="A71" s="619" t="s">
        <v>1911</v>
      </c>
      <c r="B71" s="1081" t="s">
        <v>1912</v>
      </c>
      <c r="C71" s="1081" t="s">
        <v>1913</v>
      </c>
      <c r="D71" s="619"/>
      <c r="E71" s="619"/>
      <c r="F71" s="619"/>
      <c r="G71" s="619"/>
      <c r="H71" s="619"/>
      <c r="I71" s="619"/>
      <c r="J71" s="619"/>
      <c r="K71" s="619"/>
      <c r="L71" s="619"/>
      <c r="M71" s="619"/>
      <c r="N71" s="1463"/>
      <c r="O71" s="619"/>
      <c r="P71" s="1498"/>
      <c r="Q71" s="1473"/>
      <c r="R71" s="1474"/>
      <c r="S71" s="316"/>
      <c r="T71" s="1943"/>
      <c r="U71" s="1943"/>
      <c r="V71" s="1943"/>
      <c r="W71" s="1943"/>
    </row>
    <row r="72" spans="1:23" s="34" customFormat="1" ht="54" customHeight="1">
      <c r="A72" s="410" t="s">
        <v>1914</v>
      </c>
      <c r="B72" s="1080" t="s">
        <v>1915</v>
      </c>
      <c r="C72" s="1080" t="s">
        <v>1916</v>
      </c>
      <c r="D72" s="415"/>
      <c r="E72" s="415"/>
      <c r="F72" s="415"/>
      <c r="G72" s="415"/>
      <c r="H72" s="415"/>
      <c r="I72" s="415"/>
      <c r="J72" s="415"/>
      <c r="K72" s="415"/>
      <c r="L72" s="415"/>
      <c r="M72" s="415"/>
      <c r="N72" s="415"/>
      <c r="O72" s="415"/>
      <c r="P72" s="1499">
        <f>[10]Presupuesto!E124</f>
        <v>251000</v>
      </c>
      <c r="Q72" s="1473"/>
      <c r="R72" s="1474"/>
      <c r="S72" s="316"/>
      <c r="T72" s="1943"/>
      <c r="U72" s="1943"/>
      <c r="V72" s="1943"/>
      <c r="W72" s="1943"/>
    </row>
    <row r="73" spans="1:23" s="34" customFormat="1" ht="54" customHeight="1">
      <c r="A73" s="430" t="s">
        <v>1917</v>
      </c>
      <c r="B73" s="1081" t="s">
        <v>1305</v>
      </c>
      <c r="C73" s="1081" t="s">
        <v>1918</v>
      </c>
      <c r="D73" s="1463"/>
      <c r="E73" s="1463"/>
      <c r="F73" s="1463"/>
      <c r="G73" s="1463"/>
      <c r="H73" s="1463"/>
      <c r="I73" s="1463"/>
      <c r="J73" s="1463"/>
      <c r="K73" s="1463"/>
      <c r="L73" s="1463"/>
      <c r="M73" s="1463"/>
      <c r="N73" s="1463"/>
      <c r="O73" s="1463"/>
      <c r="P73" s="1498" t="s">
        <v>474</v>
      </c>
      <c r="Q73" s="1473"/>
      <c r="R73" s="1474"/>
      <c r="S73" s="316" t="s">
        <v>1919</v>
      </c>
      <c r="T73" s="1943"/>
      <c r="U73" s="1943"/>
      <c r="V73" s="1943"/>
      <c r="W73" s="1943"/>
    </row>
    <row r="74" spans="1:23" s="34" customFormat="1" ht="54" customHeight="1">
      <c r="A74" s="430" t="s">
        <v>1920</v>
      </c>
      <c r="B74" s="1081" t="s">
        <v>1921</v>
      </c>
      <c r="C74" s="1081" t="s">
        <v>1922</v>
      </c>
      <c r="D74" s="866"/>
      <c r="E74" s="866"/>
      <c r="F74" s="866"/>
      <c r="G74" s="1463"/>
      <c r="H74" s="866"/>
      <c r="I74" s="866"/>
      <c r="J74" s="866"/>
      <c r="K74" s="866"/>
      <c r="L74" s="1463"/>
      <c r="M74" s="866"/>
      <c r="N74" s="866"/>
      <c r="O74" s="866"/>
      <c r="P74" s="1498"/>
      <c r="Q74" s="1473"/>
      <c r="R74" s="1474"/>
      <c r="S74" s="316" t="s">
        <v>1763</v>
      </c>
      <c r="T74" s="1943"/>
      <c r="U74" s="1943"/>
      <c r="V74" s="1943"/>
      <c r="W74" s="1943"/>
    </row>
    <row r="75" spans="1:23" s="34" customFormat="1" ht="71.25" customHeight="1">
      <c r="A75" s="1486" t="s">
        <v>2350</v>
      </c>
      <c r="B75" s="1486" t="s">
        <v>2360</v>
      </c>
      <c r="C75" s="1487" t="s">
        <v>1923</v>
      </c>
      <c r="D75" s="1487"/>
      <c r="E75" s="1487"/>
      <c r="F75" s="1487"/>
      <c r="G75" s="1487"/>
      <c r="H75" s="1487"/>
      <c r="I75" s="1487"/>
      <c r="J75" s="1487"/>
      <c r="K75" s="1487"/>
      <c r="L75" s="1487"/>
      <c r="M75" s="1487"/>
      <c r="N75" s="1487"/>
      <c r="O75" s="1487"/>
      <c r="P75" s="1492"/>
      <c r="Q75" s="1487"/>
      <c r="R75" s="1487"/>
      <c r="S75" s="1488" t="s">
        <v>1763</v>
      </c>
      <c r="T75" s="1943"/>
      <c r="U75" s="1943"/>
      <c r="V75" s="1943"/>
      <c r="W75" s="1943"/>
    </row>
    <row r="76" spans="1:23" s="34" customFormat="1" ht="50.25" customHeight="1">
      <c r="A76" s="1081" t="s">
        <v>1924</v>
      </c>
      <c r="B76" s="1081" t="s">
        <v>1925</v>
      </c>
      <c r="C76" s="430" t="s">
        <v>1923</v>
      </c>
      <c r="D76" s="866"/>
      <c r="E76" s="1463"/>
      <c r="F76" s="1463"/>
      <c r="G76" s="1463"/>
      <c r="H76" s="1463"/>
      <c r="I76" s="1463"/>
      <c r="J76" s="1463"/>
      <c r="K76" s="157"/>
      <c r="L76" s="619"/>
      <c r="M76" s="619"/>
      <c r="N76" s="619"/>
      <c r="O76" s="420"/>
      <c r="P76" s="1498" t="s">
        <v>474</v>
      </c>
      <c r="Q76" s="1473"/>
      <c r="R76" s="1474"/>
      <c r="S76" s="316" t="s">
        <v>1850</v>
      </c>
      <c r="T76" s="1943"/>
      <c r="U76" s="1943"/>
      <c r="V76" s="1943"/>
      <c r="W76" s="1943"/>
    </row>
    <row r="77" spans="1:23" s="34" customFormat="1" ht="50.25" customHeight="1">
      <c r="A77" s="1081" t="s">
        <v>1927</v>
      </c>
      <c r="B77" s="1081" t="s">
        <v>1928</v>
      </c>
      <c r="C77" s="430" t="s">
        <v>2361</v>
      </c>
      <c r="D77" s="893"/>
      <c r="E77" s="1463"/>
      <c r="F77" s="1463"/>
      <c r="G77" s="1463"/>
      <c r="H77" s="1463"/>
      <c r="I77" s="1463"/>
      <c r="J77" s="1463"/>
      <c r="K77" s="619"/>
      <c r="L77" s="619"/>
      <c r="M77" s="619"/>
      <c r="N77" s="619"/>
      <c r="O77" s="420"/>
      <c r="P77" s="1498" t="s">
        <v>474</v>
      </c>
      <c r="Q77" s="1473"/>
      <c r="R77" s="1474"/>
      <c r="S77" s="316" t="s">
        <v>1763</v>
      </c>
      <c r="T77" s="1943"/>
      <c r="U77" s="1943"/>
      <c r="V77" s="1943"/>
      <c r="W77" s="1943"/>
    </row>
    <row r="78" spans="1:23" s="34" customFormat="1" ht="50.25" customHeight="1">
      <c r="A78" s="1081" t="s">
        <v>1929</v>
      </c>
      <c r="B78" s="1081" t="s">
        <v>1930</v>
      </c>
      <c r="C78" s="620" t="s">
        <v>1931</v>
      </c>
      <c r="D78" s="420"/>
      <c r="E78" s="420"/>
      <c r="F78" s="1463"/>
      <c r="G78" s="420"/>
      <c r="H78" s="420"/>
      <c r="I78" s="619"/>
      <c r="J78" s="420"/>
      <c r="K78" s="420"/>
      <c r="L78" s="619"/>
      <c r="M78" s="420"/>
      <c r="N78" s="420"/>
      <c r="O78" s="619"/>
      <c r="P78" s="1498" t="s">
        <v>474</v>
      </c>
      <c r="Q78" s="1473"/>
      <c r="R78" s="1474"/>
      <c r="S78" s="316" t="s">
        <v>1810</v>
      </c>
      <c r="T78" s="1943"/>
      <c r="U78" s="1943"/>
      <c r="V78" s="1943"/>
      <c r="W78" s="1943"/>
    </row>
    <row r="79" spans="1:23" s="34" customFormat="1" ht="72" customHeight="1">
      <c r="A79" s="430" t="s">
        <v>1932</v>
      </c>
      <c r="B79" s="1081" t="s">
        <v>1933</v>
      </c>
      <c r="C79" s="430" t="s">
        <v>1934</v>
      </c>
      <c r="D79" s="420"/>
      <c r="E79" s="420"/>
      <c r="F79" s="415"/>
      <c r="G79" s="404"/>
      <c r="H79" s="1463"/>
      <c r="I79" s="404"/>
      <c r="J79" s="404"/>
      <c r="K79" s="420"/>
      <c r="L79" s="420"/>
      <c r="M79" s="420"/>
      <c r="N79" s="420"/>
      <c r="O79" s="420"/>
      <c r="P79" s="1498" t="s">
        <v>474</v>
      </c>
      <c r="Q79" s="1473"/>
      <c r="R79" s="1474"/>
      <c r="S79" s="316" t="s">
        <v>1763</v>
      </c>
      <c r="T79" s="1943"/>
      <c r="U79" s="1943"/>
      <c r="V79" s="1943"/>
      <c r="W79" s="1943"/>
    </row>
    <row r="80" spans="1:23" s="34" customFormat="1" ht="69.75" customHeight="1">
      <c r="A80" s="430" t="s">
        <v>1935</v>
      </c>
      <c r="B80" s="1081" t="s">
        <v>1936</v>
      </c>
      <c r="C80" s="1081" t="s">
        <v>1793</v>
      </c>
      <c r="D80" s="1081"/>
      <c r="E80" s="1081"/>
      <c r="F80" s="1081"/>
      <c r="G80" s="1080"/>
      <c r="H80" s="1463"/>
      <c r="I80" s="420"/>
      <c r="J80" s="1081"/>
      <c r="K80" s="1081"/>
      <c r="L80" s="1081"/>
      <c r="M80" s="619"/>
      <c r="N80" s="1081"/>
      <c r="O80" s="420"/>
      <c r="P80" s="1498" t="s">
        <v>474</v>
      </c>
      <c r="Q80" s="1081"/>
      <c r="R80" s="1081"/>
      <c r="S80" s="316" t="s">
        <v>1810</v>
      </c>
      <c r="T80" s="1943"/>
      <c r="U80" s="1943"/>
      <c r="V80" s="1943"/>
      <c r="W80" s="1943"/>
    </row>
    <row r="81" spans="1:23" s="34" customFormat="1" ht="69.75" customHeight="1" thickBot="1">
      <c r="A81" s="430" t="s">
        <v>1937</v>
      </c>
      <c r="B81" s="1081" t="s">
        <v>1938</v>
      </c>
      <c r="C81" s="1081" t="s">
        <v>1939</v>
      </c>
      <c r="D81" s="1081"/>
      <c r="E81" s="1081"/>
      <c r="F81" s="1081"/>
      <c r="G81" s="1081"/>
      <c r="H81" s="1463"/>
      <c r="I81" s="420"/>
      <c r="J81" s="1081"/>
      <c r="K81" s="1081"/>
      <c r="L81" s="1081"/>
      <c r="M81" s="619"/>
      <c r="N81" s="1081"/>
      <c r="O81" s="420"/>
      <c r="P81" s="1498"/>
      <c r="Q81" s="1081"/>
      <c r="R81" s="1081"/>
      <c r="S81" s="316"/>
      <c r="T81" s="1944"/>
      <c r="U81" s="1944"/>
      <c r="V81" s="1944"/>
      <c r="W81" s="1944"/>
    </row>
    <row r="82" spans="1:23" s="34" customFormat="1" ht="54" customHeight="1">
      <c r="A82" s="1486" t="s">
        <v>1940</v>
      </c>
      <c r="B82" s="1487" t="s">
        <v>1941</v>
      </c>
      <c r="C82" s="1487" t="s">
        <v>1942</v>
      </c>
      <c r="D82" s="1487"/>
      <c r="E82" s="1487"/>
      <c r="F82" s="1487"/>
      <c r="G82" s="1487"/>
      <c r="H82" s="1487"/>
      <c r="I82" s="1487"/>
      <c r="J82" s="1487"/>
      <c r="K82" s="1487"/>
      <c r="L82" s="1487"/>
      <c r="M82" s="1487"/>
      <c r="N82" s="1487"/>
      <c r="O82" s="1487"/>
      <c r="P82" s="1492"/>
      <c r="Q82" s="1487"/>
      <c r="R82" s="1487"/>
      <c r="S82" s="1488" t="s">
        <v>1763</v>
      </c>
      <c r="T82" s="1942" t="s">
        <v>3398</v>
      </c>
      <c r="U82" s="2021" t="s">
        <v>3396</v>
      </c>
      <c r="V82" s="2021" t="s">
        <v>3389</v>
      </c>
      <c r="W82" s="1942" t="s">
        <v>3399</v>
      </c>
    </row>
    <row r="83" spans="1:23" s="34" customFormat="1" ht="50.25" customHeight="1">
      <c r="A83" s="1085" t="s">
        <v>1943</v>
      </c>
      <c r="B83" s="1081" t="s">
        <v>1944</v>
      </c>
      <c r="C83" s="1081" t="s">
        <v>1945</v>
      </c>
      <c r="D83" s="420"/>
      <c r="E83" s="415"/>
      <c r="F83" s="1463"/>
      <c r="G83" s="420"/>
      <c r="H83" s="420"/>
      <c r="I83" s="420"/>
      <c r="J83" s="420"/>
      <c r="K83" s="420"/>
      <c r="L83" s="420"/>
      <c r="M83" s="420"/>
      <c r="N83" s="420"/>
      <c r="O83" s="420"/>
      <c r="P83" s="1498" t="s">
        <v>474</v>
      </c>
      <c r="Q83" s="1473"/>
      <c r="R83" s="1474"/>
      <c r="S83" s="316" t="s">
        <v>1946</v>
      </c>
      <c r="T83" s="1943"/>
      <c r="U83" s="2022"/>
      <c r="V83" s="2022"/>
      <c r="W83" s="1943"/>
    </row>
    <row r="84" spans="1:23" s="34" customFormat="1" ht="51" customHeight="1">
      <c r="A84" s="1085" t="s">
        <v>1947</v>
      </c>
      <c r="B84" s="1081" t="s">
        <v>1948</v>
      </c>
      <c r="C84" s="1081" t="s">
        <v>1949</v>
      </c>
      <c r="D84" s="420"/>
      <c r="E84" s="420"/>
      <c r="F84" s="1463"/>
      <c r="G84" s="420"/>
      <c r="H84" s="420"/>
      <c r="I84" s="420"/>
      <c r="J84" s="420"/>
      <c r="K84" s="420"/>
      <c r="L84" s="420"/>
      <c r="M84" s="420"/>
      <c r="N84" s="420"/>
      <c r="O84" s="420"/>
      <c r="P84" s="1498" t="s">
        <v>474</v>
      </c>
      <c r="Q84" s="1473"/>
      <c r="R84" s="1474"/>
      <c r="S84" s="316" t="s">
        <v>1946</v>
      </c>
      <c r="T84" s="1943"/>
      <c r="U84" s="2022"/>
      <c r="V84" s="2022"/>
      <c r="W84" s="1943"/>
    </row>
    <row r="85" spans="1:23" s="34" customFormat="1" ht="67.5" customHeight="1">
      <c r="A85" s="1081" t="s">
        <v>1950</v>
      </c>
      <c r="B85" s="1081" t="s">
        <v>1951</v>
      </c>
      <c r="C85" s="1081" t="s">
        <v>1952</v>
      </c>
      <c r="D85" s="420"/>
      <c r="E85" s="420"/>
      <c r="F85" s="1463"/>
      <c r="G85" s="420"/>
      <c r="H85" s="420"/>
      <c r="I85" s="1463"/>
      <c r="J85" s="420"/>
      <c r="K85" s="420"/>
      <c r="L85" s="420"/>
      <c r="M85" s="420"/>
      <c r="N85" s="420"/>
      <c r="O85" s="420"/>
      <c r="P85" s="1498" t="s">
        <v>474</v>
      </c>
      <c r="Q85" s="1473"/>
      <c r="R85" s="1474"/>
      <c r="S85" s="316" t="s">
        <v>1946</v>
      </c>
      <c r="T85" s="1943"/>
      <c r="U85" s="2022"/>
      <c r="V85" s="2022"/>
      <c r="W85" s="1943"/>
    </row>
    <row r="86" spans="1:23" s="34" customFormat="1" ht="60" customHeight="1">
      <c r="A86" s="1081" t="s">
        <v>1953</v>
      </c>
      <c r="B86" s="1081" t="s">
        <v>1954</v>
      </c>
      <c r="C86" s="430" t="s">
        <v>1926</v>
      </c>
      <c r="D86" s="420"/>
      <c r="E86" s="404"/>
      <c r="F86" s="1463"/>
      <c r="G86" s="420"/>
      <c r="H86" s="420"/>
      <c r="I86" s="420"/>
      <c r="J86" s="420"/>
      <c r="K86" s="1081"/>
      <c r="L86" s="1081"/>
      <c r="M86" s="1081"/>
      <c r="N86" s="1081"/>
      <c r="O86" s="420"/>
      <c r="P86" s="1498" t="s">
        <v>474</v>
      </c>
      <c r="Q86" s="1473"/>
      <c r="R86" s="1474"/>
      <c r="S86" s="316" t="s">
        <v>1946</v>
      </c>
      <c r="T86" s="1943"/>
      <c r="U86" s="2022"/>
      <c r="V86" s="2022"/>
      <c r="W86" s="1943"/>
    </row>
    <row r="87" spans="1:23" s="34" customFormat="1" ht="76.5" customHeight="1">
      <c r="A87" s="1081" t="s">
        <v>1955</v>
      </c>
      <c r="B87" s="1081" t="s">
        <v>1956</v>
      </c>
      <c r="C87" s="1081" t="s">
        <v>1957</v>
      </c>
      <c r="D87" s="1081"/>
      <c r="E87" s="1080"/>
      <c r="F87" s="1463"/>
      <c r="G87" s="420"/>
      <c r="H87" s="619"/>
      <c r="I87" s="866"/>
      <c r="J87" s="1081"/>
      <c r="K87" s="1081"/>
      <c r="L87" s="1081"/>
      <c r="M87" s="1081"/>
      <c r="N87" s="1081"/>
      <c r="O87" s="1081"/>
      <c r="P87" s="1498" t="s">
        <v>474</v>
      </c>
      <c r="Q87" s="1081"/>
      <c r="R87" s="1081"/>
      <c r="S87" s="316" t="s">
        <v>1946</v>
      </c>
      <c r="T87" s="1943"/>
      <c r="U87" s="2022"/>
      <c r="V87" s="2022"/>
      <c r="W87" s="1943"/>
    </row>
    <row r="88" spans="1:23" s="34" customFormat="1" ht="64.5" customHeight="1">
      <c r="A88" s="1081" t="s">
        <v>1958</v>
      </c>
      <c r="B88" s="1081" t="s">
        <v>1959</v>
      </c>
      <c r="C88" s="1081" t="s">
        <v>1957</v>
      </c>
      <c r="D88" s="438"/>
      <c r="E88" s="438"/>
      <c r="F88" s="428"/>
      <c r="G88" s="893"/>
      <c r="H88" s="619"/>
      <c r="I88" s="438"/>
      <c r="J88" s="893"/>
      <c r="K88" s="438"/>
      <c r="L88" s="438"/>
      <c r="M88" s="438"/>
      <c r="N88" s="438"/>
      <c r="O88" s="438"/>
      <c r="P88" s="1498" t="s">
        <v>474</v>
      </c>
      <c r="Q88" s="1473"/>
      <c r="R88" s="1474"/>
      <c r="S88" s="1478" t="s">
        <v>1810</v>
      </c>
      <c r="T88" s="1943"/>
      <c r="U88" s="2022"/>
      <c r="V88" s="2022"/>
      <c r="W88" s="1943"/>
    </row>
    <row r="89" spans="1:23" s="34" customFormat="1" ht="85.5" customHeight="1" thickBot="1">
      <c r="A89" s="430" t="s">
        <v>1960</v>
      </c>
      <c r="B89" s="1081" t="s">
        <v>1961</v>
      </c>
      <c r="C89" s="430" t="s">
        <v>1962</v>
      </c>
      <c r="D89" s="420"/>
      <c r="E89" s="415"/>
      <c r="F89" s="1463"/>
      <c r="G89" s="1463"/>
      <c r="H89" s="1463"/>
      <c r="I89" s="415"/>
      <c r="J89" s="619"/>
      <c r="K89" s="619"/>
      <c r="L89" s="619"/>
      <c r="M89" s="619"/>
      <c r="N89" s="619"/>
      <c r="O89" s="1473"/>
      <c r="P89" s="1498" t="s">
        <v>474</v>
      </c>
      <c r="Q89" s="1473"/>
      <c r="R89" s="1474"/>
      <c r="S89" s="1478" t="s">
        <v>1810</v>
      </c>
      <c r="T89" s="1944"/>
      <c r="U89" s="2023"/>
      <c r="V89" s="2023"/>
      <c r="W89" s="1944"/>
    </row>
    <row r="90" spans="1:23" s="34" customFormat="1" ht="52.5" customHeight="1">
      <c r="A90" s="1486" t="s">
        <v>1963</v>
      </c>
      <c r="B90" s="1487" t="s">
        <v>1964</v>
      </c>
      <c r="C90" s="1487" t="s">
        <v>1965</v>
      </c>
      <c r="D90" s="1487"/>
      <c r="E90" s="1487"/>
      <c r="F90" s="1487"/>
      <c r="G90" s="1487"/>
      <c r="H90" s="1487"/>
      <c r="I90" s="1487"/>
      <c r="J90" s="1487"/>
      <c r="K90" s="1487"/>
      <c r="L90" s="1487"/>
      <c r="M90" s="1487"/>
      <c r="N90" s="1487"/>
      <c r="O90" s="1487"/>
      <c r="P90" s="1492"/>
      <c r="Q90" s="1487"/>
      <c r="R90" s="1487"/>
      <c r="S90" s="1488" t="s">
        <v>1763</v>
      </c>
      <c r="T90" s="2015" t="s">
        <v>3394</v>
      </c>
      <c r="U90" s="2018" t="s">
        <v>3396</v>
      </c>
      <c r="V90" s="2018" t="s">
        <v>3389</v>
      </c>
      <c r="W90" s="2015" t="s">
        <v>3395</v>
      </c>
    </row>
    <row r="91" spans="1:23" s="34" customFormat="1" ht="60" customHeight="1">
      <c r="A91" s="1081" t="s">
        <v>1966</v>
      </c>
      <c r="B91" s="408" t="s">
        <v>1967</v>
      </c>
      <c r="C91" s="408" t="s">
        <v>1968</v>
      </c>
      <c r="D91" s="1463"/>
      <c r="E91" s="415"/>
      <c r="F91" s="415"/>
      <c r="G91" s="415"/>
      <c r="H91" s="415"/>
      <c r="I91" s="415"/>
      <c r="J91" s="415"/>
      <c r="K91" s="415"/>
      <c r="L91" s="415"/>
      <c r="M91" s="415"/>
      <c r="N91" s="415"/>
      <c r="O91" s="415"/>
      <c r="P91" s="1498" t="s">
        <v>474</v>
      </c>
      <c r="Q91" s="412"/>
      <c r="R91" s="412"/>
      <c r="S91" s="1478" t="s">
        <v>1810</v>
      </c>
      <c r="T91" s="2016"/>
      <c r="U91" s="2019"/>
      <c r="V91" s="2019"/>
      <c r="W91" s="2016"/>
    </row>
    <row r="92" spans="1:23" s="34" customFormat="1" ht="80.25" customHeight="1">
      <c r="A92" s="1081" t="s">
        <v>1969</v>
      </c>
      <c r="B92" s="1081" t="s">
        <v>1970</v>
      </c>
      <c r="C92" s="1081" t="s">
        <v>1971</v>
      </c>
      <c r="D92" s="412"/>
      <c r="E92" s="412"/>
      <c r="F92" s="1463"/>
      <c r="G92" s="412"/>
      <c r="H92" s="412"/>
      <c r="I92" s="1463"/>
      <c r="J92" s="412"/>
      <c r="K92" s="412"/>
      <c r="L92" s="1463"/>
      <c r="M92" s="412"/>
      <c r="N92" s="412"/>
      <c r="O92" s="1082"/>
      <c r="P92" s="1502"/>
      <c r="Q92" s="412"/>
      <c r="R92" s="412"/>
      <c r="S92" s="1478" t="s">
        <v>1810</v>
      </c>
      <c r="T92" s="2016"/>
      <c r="U92" s="2019"/>
      <c r="V92" s="2019"/>
      <c r="W92" s="2016"/>
    </row>
    <row r="93" spans="1:23" s="34" customFormat="1" ht="73.5" customHeight="1">
      <c r="A93" s="1081" t="s">
        <v>1972</v>
      </c>
      <c r="B93" s="1081" t="s">
        <v>1973</v>
      </c>
      <c r="C93" s="1081" t="s">
        <v>1974</v>
      </c>
      <c r="D93" s="1082"/>
      <c r="E93" s="1082"/>
      <c r="F93" s="1082"/>
      <c r="G93" s="1082"/>
      <c r="H93" s="1082"/>
      <c r="I93" s="1463"/>
      <c r="J93" s="1082"/>
      <c r="K93" s="1082"/>
      <c r="L93" s="1082"/>
      <c r="M93" s="1082"/>
      <c r="N93" s="1082"/>
      <c r="O93" s="1463"/>
      <c r="P93" s="1498" t="s">
        <v>474</v>
      </c>
      <c r="Q93" s="412"/>
      <c r="R93" s="412"/>
      <c r="S93" s="1478" t="s">
        <v>1810</v>
      </c>
      <c r="T93" s="2016"/>
      <c r="U93" s="2019"/>
      <c r="V93" s="2019"/>
      <c r="W93" s="2016"/>
    </row>
    <row r="94" spans="1:23" s="34" customFormat="1" ht="64.5" customHeight="1">
      <c r="A94" s="1081" t="s">
        <v>1975</v>
      </c>
      <c r="B94" s="408" t="s">
        <v>1976</v>
      </c>
      <c r="C94" s="408" t="s">
        <v>1977</v>
      </c>
      <c r="D94" s="619"/>
      <c r="E94" s="619"/>
      <c r="F94" s="1463"/>
      <c r="G94" s="619"/>
      <c r="H94" s="619"/>
      <c r="I94" s="1463"/>
      <c r="J94" s="619"/>
      <c r="K94" s="619"/>
      <c r="L94" s="1463"/>
      <c r="M94" s="619"/>
      <c r="N94" s="619"/>
      <c r="O94" s="1463"/>
      <c r="P94" s="1498" t="s">
        <v>474</v>
      </c>
      <c r="Q94" s="412"/>
      <c r="R94" s="412"/>
      <c r="S94" s="1478" t="s">
        <v>1810</v>
      </c>
      <c r="T94" s="2016"/>
      <c r="U94" s="2019"/>
      <c r="V94" s="2019"/>
      <c r="W94" s="2016"/>
    </row>
    <row r="95" spans="1:23" s="34" customFormat="1" ht="51.75" customHeight="1">
      <c r="A95" s="430" t="s">
        <v>1978</v>
      </c>
      <c r="B95" s="408" t="s">
        <v>1979</v>
      </c>
      <c r="C95" s="408" t="s">
        <v>1980</v>
      </c>
      <c r="D95" s="415"/>
      <c r="E95" s="415"/>
      <c r="F95" s="415"/>
      <c r="G95" s="415"/>
      <c r="H95" s="1463"/>
      <c r="I95" s="1463"/>
      <c r="J95" s="415"/>
      <c r="K95" s="415"/>
      <c r="L95" s="415"/>
      <c r="M95" s="415"/>
      <c r="N95" s="415"/>
      <c r="O95" s="415"/>
      <c r="P95" s="1498" t="s">
        <v>474</v>
      </c>
      <c r="Q95" s="412"/>
      <c r="R95" s="412"/>
      <c r="S95" s="1478" t="s">
        <v>1810</v>
      </c>
      <c r="T95" s="2016"/>
      <c r="U95" s="2019"/>
      <c r="V95" s="2019"/>
      <c r="W95" s="2016"/>
    </row>
    <row r="96" spans="1:23" s="34" customFormat="1" ht="47.25" customHeight="1">
      <c r="A96" s="1081" t="s">
        <v>1981</v>
      </c>
      <c r="B96" s="1480" t="s">
        <v>1964</v>
      </c>
      <c r="C96" s="1480" t="s">
        <v>317</v>
      </c>
      <c r="D96" s="1481"/>
      <c r="E96" s="1481"/>
      <c r="F96" s="1463"/>
      <c r="G96" s="1481"/>
      <c r="H96" s="1481"/>
      <c r="I96" s="1463"/>
      <c r="J96" s="1481"/>
      <c r="K96" s="1481"/>
      <c r="L96" s="1463"/>
      <c r="M96" s="1481"/>
      <c r="N96" s="1481"/>
      <c r="O96" s="1463"/>
      <c r="P96" s="1503" t="s">
        <v>474</v>
      </c>
      <c r="Q96" s="1481"/>
      <c r="R96" s="1481"/>
      <c r="S96" s="1482" t="s">
        <v>1810</v>
      </c>
      <c r="T96" s="2016"/>
      <c r="U96" s="2019"/>
      <c r="V96" s="2019"/>
      <c r="W96" s="2016"/>
    </row>
    <row r="97" spans="1:23" ht="41.25" thickBot="1">
      <c r="A97" s="1483" t="s">
        <v>1982</v>
      </c>
      <c r="B97" s="1480" t="s">
        <v>1983</v>
      </c>
      <c r="C97" s="1480" t="s">
        <v>1984</v>
      </c>
      <c r="D97" s="1481"/>
      <c r="E97" s="1481"/>
      <c r="F97" s="1463"/>
      <c r="G97" s="1481"/>
      <c r="H97" s="1481"/>
      <c r="I97" s="1463"/>
      <c r="J97" s="1481"/>
      <c r="K97" s="1481"/>
      <c r="L97" s="1484"/>
      <c r="M97" s="1481"/>
      <c r="N97" s="1481"/>
      <c r="O97" s="1484"/>
      <c r="P97" s="1504"/>
      <c r="Q97" s="412"/>
      <c r="R97" s="412"/>
      <c r="S97" s="1485"/>
      <c r="T97" s="2017"/>
      <c r="U97" s="2020"/>
      <c r="V97" s="2020"/>
      <c r="W97" s="2017"/>
    </row>
    <row r="98" spans="1:23" ht="16.5">
      <c r="A98" s="2040" t="s">
        <v>1183</v>
      </c>
      <c r="B98" s="2040"/>
      <c r="C98" s="2040"/>
      <c r="D98" s="2040"/>
      <c r="E98" s="2040"/>
      <c r="F98" s="2040"/>
      <c r="G98" s="2040"/>
      <c r="H98" s="2040"/>
      <c r="I98" s="2040"/>
      <c r="J98" s="2040"/>
      <c r="K98" s="2040"/>
      <c r="L98" s="2040"/>
      <c r="M98" s="2040"/>
      <c r="N98" s="2040"/>
      <c r="O98" s="2040"/>
      <c r="P98" s="203">
        <f>P19+P20+P21+P24+P25+P31+P36+P37+P43+P46+P53+P60+P62+P72</f>
        <v>1703810</v>
      </c>
      <c r="Q98" s="77"/>
      <c r="R98" s="77"/>
      <c r="S98" s="77"/>
    </row>
    <row r="99" spans="1:23" ht="16.5">
      <c r="A99" s="2037"/>
      <c r="B99" s="2038"/>
      <c r="C99" s="2038"/>
      <c r="D99" s="2038"/>
      <c r="E99" s="2038"/>
      <c r="F99" s="2038"/>
      <c r="G99" s="2038"/>
      <c r="H99" s="2038"/>
      <c r="I99" s="2038"/>
      <c r="J99" s="2038"/>
      <c r="K99" s="2038"/>
      <c r="L99" s="2038"/>
      <c r="M99" s="2038"/>
      <c r="N99" s="2038"/>
      <c r="O99" s="2038"/>
      <c r="P99" s="2039"/>
      <c r="Q99" s="147"/>
      <c r="R99" s="147"/>
      <c r="S99" s="147"/>
    </row>
  </sheetData>
  <mergeCells count="49">
    <mergeCell ref="A1:A3"/>
    <mergeCell ref="B1:W1"/>
    <mergeCell ref="B2:W2"/>
    <mergeCell ref="B3:W3"/>
    <mergeCell ref="J7:L7"/>
    <mergeCell ref="T7:W7"/>
    <mergeCell ref="A99:P99"/>
    <mergeCell ref="A98:O98"/>
    <mergeCell ref="A49:A50"/>
    <mergeCell ref="A7:A8"/>
    <mergeCell ref="B7:B8"/>
    <mergeCell ref="C7:C8"/>
    <mergeCell ref="D7:F7"/>
    <mergeCell ref="G7:I7"/>
    <mergeCell ref="M7:O7"/>
    <mergeCell ref="P7:S7"/>
    <mergeCell ref="U8:V8"/>
    <mergeCell ref="T9:T25"/>
    <mergeCell ref="U9:U25"/>
    <mergeCell ref="V9:V25"/>
    <mergeCell ref="W9:W25"/>
    <mergeCell ref="T26:T44"/>
    <mergeCell ref="T45:T48"/>
    <mergeCell ref="W26:W44"/>
    <mergeCell ref="W45:W48"/>
    <mergeCell ref="U45:U48"/>
    <mergeCell ref="V45:V48"/>
    <mergeCell ref="V26:V44"/>
    <mergeCell ref="U26:U44"/>
    <mergeCell ref="T49:T60"/>
    <mergeCell ref="U49:U60"/>
    <mergeCell ref="V49:V60"/>
    <mergeCell ref="W49:W60"/>
    <mergeCell ref="T61:T65"/>
    <mergeCell ref="W61:W65"/>
    <mergeCell ref="U61:U65"/>
    <mergeCell ref="V61:V65"/>
    <mergeCell ref="T90:T97"/>
    <mergeCell ref="U90:U97"/>
    <mergeCell ref="V90:V97"/>
    <mergeCell ref="W90:W97"/>
    <mergeCell ref="T66:T81"/>
    <mergeCell ref="U66:U81"/>
    <mergeCell ref="V66:V81"/>
    <mergeCell ref="W66:W81"/>
    <mergeCell ref="T82:T89"/>
    <mergeCell ref="U82:U89"/>
    <mergeCell ref="V82:V89"/>
    <mergeCell ref="W82:W8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Q13" zoomScale="119" zoomScaleNormal="119" workbookViewId="0">
      <selection activeCell="AC24" sqref="AC24"/>
    </sheetView>
  </sheetViews>
  <sheetFormatPr baseColWidth="10" defaultColWidth="11.42578125" defaultRowHeight="15"/>
  <cols>
    <col min="1" max="1" width="46.85546875" customWidth="1"/>
    <col min="2" max="2" width="41.5703125" customWidth="1"/>
    <col min="3" max="3" width="23.5703125" customWidth="1"/>
    <col min="4" max="4" width="5.28515625" customWidth="1"/>
    <col min="5" max="5" width="6" customWidth="1"/>
    <col min="6" max="6" width="5.28515625" customWidth="1"/>
    <col min="7" max="7" width="5.140625" customWidth="1"/>
    <col min="8" max="8" width="5.85546875" customWidth="1"/>
    <col min="9" max="9" width="3.85546875" bestFit="1" customWidth="1"/>
    <col min="10" max="14" width="4.7109375" customWidth="1"/>
    <col min="15" max="15" width="4.28515625" customWidth="1"/>
    <col min="16" max="16" width="19.140625" customWidth="1"/>
    <col min="17" max="17" width="18" customWidth="1"/>
    <col min="18" max="18" width="16.28515625" customWidth="1"/>
    <col min="19" max="19" width="23.5703125" customWidth="1"/>
    <col min="20" max="20" width="42.85546875" customWidth="1"/>
    <col min="23" max="23" width="45" customWidth="1"/>
  </cols>
  <sheetData>
    <row r="1" spans="1:23" ht="27" thickBot="1">
      <c r="A1" s="2005" t="e" vm="1">
        <v>#VALUE!</v>
      </c>
      <c r="B1" s="1925" t="s">
        <v>3406</v>
      </c>
      <c r="C1" s="1926"/>
      <c r="D1" s="1926"/>
      <c r="E1" s="1926"/>
      <c r="F1" s="1926"/>
      <c r="G1" s="1926"/>
      <c r="H1" s="1926"/>
      <c r="I1" s="1926"/>
      <c r="J1" s="1926"/>
      <c r="K1" s="1926"/>
      <c r="L1" s="1926"/>
      <c r="M1" s="1926"/>
      <c r="N1" s="1926"/>
      <c r="O1" s="1926"/>
      <c r="P1" s="1926"/>
      <c r="Q1" s="1926"/>
      <c r="R1" s="1926"/>
      <c r="S1" s="1926"/>
      <c r="T1" s="1926"/>
      <c r="U1" s="1927"/>
      <c r="V1" s="1927"/>
      <c r="W1" s="1928"/>
    </row>
    <row r="2" spans="1:23" ht="27.95" customHeight="1" thickBot="1">
      <c r="A2" s="2006"/>
      <c r="B2" s="2008" t="s">
        <v>3352</v>
      </c>
      <c r="C2" s="2009"/>
      <c r="D2" s="2009"/>
      <c r="E2" s="2009"/>
      <c r="F2" s="2009"/>
      <c r="G2" s="2009"/>
      <c r="H2" s="2009"/>
      <c r="I2" s="2009"/>
      <c r="J2" s="2009"/>
      <c r="K2" s="2009"/>
      <c r="L2" s="2009"/>
      <c r="M2" s="2009"/>
      <c r="N2" s="2009"/>
      <c r="O2" s="2009"/>
      <c r="P2" s="2009"/>
      <c r="Q2" s="2009"/>
      <c r="R2" s="2009"/>
      <c r="S2" s="2009"/>
      <c r="T2" s="2009"/>
      <c r="U2" s="2010"/>
      <c r="V2" s="2010"/>
      <c r="W2" s="2011"/>
    </row>
    <row r="3" spans="1:23" ht="33" customHeight="1"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856" customFormat="1" ht="21" customHeight="1">
      <c r="A4" s="705" t="s">
        <v>3403</v>
      </c>
      <c r="B4" s="705"/>
      <c r="C4" s="705"/>
      <c r="H4" s="855"/>
      <c r="I4" s="993"/>
      <c r="J4" s="993"/>
      <c r="K4" s="993"/>
      <c r="P4" s="855"/>
      <c r="Q4" s="853"/>
      <c r="R4" s="853"/>
      <c r="S4" s="853"/>
    </row>
    <row r="5" spans="1:23" s="856" customFormat="1" ht="13.5">
      <c r="A5" s="705" t="s">
        <v>118</v>
      </c>
      <c r="B5" s="706"/>
      <c r="C5" s="854"/>
      <c r="I5" s="993"/>
      <c r="J5" s="995"/>
      <c r="K5" s="996"/>
      <c r="Q5" s="706"/>
      <c r="R5" s="706"/>
      <c r="S5" s="853"/>
    </row>
    <row r="6" spans="1:23" s="856" customFormat="1" ht="25.5" customHeight="1">
      <c r="A6" s="710" t="s">
        <v>3404</v>
      </c>
      <c r="B6" s="705"/>
      <c r="C6" s="854"/>
      <c r="D6" s="1505"/>
      <c r="E6" s="1505"/>
      <c r="F6" s="1505"/>
      <c r="G6" s="1505"/>
      <c r="H6" s="1505"/>
      <c r="I6" s="995"/>
      <c r="J6" s="995"/>
      <c r="K6" s="996"/>
      <c r="L6" s="1505"/>
      <c r="M6" s="1505"/>
      <c r="N6" s="1505"/>
      <c r="O6" s="1505"/>
      <c r="P6" s="1505"/>
      <c r="Q6" s="705"/>
      <c r="R6" s="705"/>
      <c r="S6" s="853"/>
    </row>
    <row r="7" spans="1:23" s="856" customFormat="1" ht="15" customHeight="1">
      <c r="A7" s="1971" t="s">
        <v>277</v>
      </c>
      <c r="B7" s="1971"/>
      <c r="C7" s="1971"/>
      <c r="D7" s="1505"/>
      <c r="E7" s="1505"/>
      <c r="F7" s="1505"/>
      <c r="G7" s="1505"/>
      <c r="H7" s="1505"/>
      <c r="I7" s="2045"/>
      <c r="J7" s="2045"/>
      <c r="K7" s="2045"/>
      <c r="L7" s="1505"/>
      <c r="M7" s="1505"/>
      <c r="N7" s="1505"/>
      <c r="O7" s="1505"/>
      <c r="P7" s="1505"/>
      <c r="Q7" s="705"/>
      <c r="R7" s="705"/>
      <c r="S7" s="853"/>
    </row>
    <row r="8" spans="1:23" s="856" customFormat="1" ht="18.399999999999999" customHeight="1">
      <c r="A8" s="705" t="s">
        <v>3355</v>
      </c>
      <c r="B8" s="705"/>
      <c r="C8" s="705"/>
      <c r="H8" s="855"/>
      <c r="I8" s="993"/>
      <c r="J8" s="993"/>
      <c r="K8" s="993"/>
      <c r="P8" s="855"/>
      <c r="Q8" s="705"/>
      <c r="R8" s="705"/>
      <c r="S8" s="853"/>
    </row>
    <row r="9" spans="1:23" ht="15" customHeight="1">
      <c r="A9" s="1978" t="s">
        <v>2210</v>
      </c>
      <c r="B9" s="1978" t="s">
        <v>3178</v>
      </c>
      <c r="C9" s="1978" t="s">
        <v>121</v>
      </c>
      <c r="D9" s="2004" t="s">
        <v>0</v>
      </c>
      <c r="E9" s="2004"/>
      <c r="F9" s="2004"/>
      <c r="G9" s="2004" t="s">
        <v>1</v>
      </c>
      <c r="H9" s="2004"/>
      <c r="I9" s="2004"/>
      <c r="J9" s="2004" t="s">
        <v>2</v>
      </c>
      <c r="K9" s="2004"/>
      <c r="L9" s="2004"/>
      <c r="M9" s="2004" t="s">
        <v>3</v>
      </c>
      <c r="N9" s="2004"/>
      <c r="O9" s="2004"/>
      <c r="P9" s="1978" t="s">
        <v>21</v>
      </c>
      <c r="Q9" s="1978"/>
      <c r="R9" s="1978"/>
      <c r="S9" s="1978"/>
      <c r="T9" s="1930" t="s">
        <v>3177</v>
      </c>
      <c r="U9" s="1930"/>
      <c r="V9" s="1930"/>
      <c r="W9" s="1930"/>
    </row>
    <row r="10" spans="1:23" ht="15.75" thickBot="1">
      <c r="A10" s="1978"/>
      <c r="B10" s="1978"/>
      <c r="C10" s="1978"/>
      <c r="D10" s="1107" t="s">
        <v>4</v>
      </c>
      <c r="E10" s="1107" t="s">
        <v>5</v>
      </c>
      <c r="F10" s="1107" t="s">
        <v>6</v>
      </c>
      <c r="G10" s="1107" t="s">
        <v>7</v>
      </c>
      <c r="H10" s="1107" t="s">
        <v>8</v>
      </c>
      <c r="I10" s="1107" t="s">
        <v>9</v>
      </c>
      <c r="J10" s="1107" t="s">
        <v>10</v>
      </c>
      <c r="K10" s="1107" t="s">
        <v>11</v>
      </c>
      <c r="L10" s="1107" t="s">
        <v>12</v>
      </c>
      <c r="M10" s="1107" t="s">
        <v>13</v>
      </c>
      <c r="N10" s="1107" t="s">
        <v>14</v>
      </c>
      <c r="O10" s="1107" t="s">
        <v>15</v>
      </c>
      <c r="P10" s="1078" t="s">
        <v>22</v>
      </c>
      <c r="Q10" s="1078" t="s">
        <v>3063</v>
      </c>
      <c r="R10" s="1078" t="s">
        <v>23</v>
      </c>
      <c r="S10" s="1077" t="s">
        <v>16</v>
      </c>
      <c r="T10" s="1451" t="s">
        <v>3161</v>
      </c>
      <c r="U10" s="2043" t="s">
        <v>3375</v>
      </c>
      <c r="V10" s="2044"/>
      <c r="W10" s="1451" t="s">
        <v>3176</v>
      </c>
    </row>
    <row r="11" spans="1:23" ht="40.5" customHeight="1">
      <c r="A11" s="1103" t="s">
        <v>1401</v>
      </c>
      <c r="B11" s="1103" t="s">
        <v>1402</v>
      </c>
      <c r="C11" s="1103" t="s">
        <v>1403</v>
      </c>
      <c r="D11" s="1103"/>
      <c r="E11" s="1103"/>
      <c r="F11" s="1103"/>
      <c r="G11" s="1103"/>
      <c r="H11" s="1103"/>
      <c r="I11" s="1103"/>
      <c r="J11" s="1103"/>
      <c r="K11" s="1103"/>
      <c r="L11" s="1103"/>
      <c r="M11" s="1103"/>
      <c r="N11" s="1103"/>
      <c r="O11" s="1103"/>
      <c r="P11" s="1513">
        <f>P13</f>
        <v>25000</v>
      </c>
      <c r="Q11" s="1103"/>
      <c r="R11" s="1103"/>
      <c r="S11" s="1514"/>
      <c r="T11" s="2046" t="s">
        <v>3470</v>
      </c>
      <c r="U11" s="2046" t="s">
        <v>3396</v>
      </c>
      <c r="V11" s="2046" t="s">
        <v>3389</v>
      </c>
      <c r="W11" s="2046" t="s">
        <v>3471</v>
      </c>
    </row>
    <row r="12" spans="1:23" ht="50.25" customHeight="1">
      <c r="A12" s="730" t="s">
        <v>1404</v>
      </c>
      <c r="B12" s="723" t="s">
        <v>1405</v>
      </c>
      <c r="C12" s="723" t="s">
        <v>1406</v>
      </c>
      <c r="D12" s="723"/>
      <c r="E12" s="723"/>
      <c r="F12" s="723"/>
      <c r="G12" s="723"/>
      <c r="H12" s="723"/>
      <c r="I12" s="723"/>
      <c r="J12" s="723"/>
      <c r="K12" s="723"/>
      <c r="L12" s="723"/>
      <c r="M12" s="723"/>
      <c r="N12" s="723"/>
      <c r="O12" s="723"/>
      <c r="P12" s="723"/>
      <c r="Q12" s="723"/>
      <c r="R12" s="723"/>
      <c r="S12" s="1515" t="s">
        <v>1407</v>
      </c>
      <c r="T12" s="2047"/>
      <c r="U12" s="2047"/>
      <c r="V12" s="2047"/>
      <c r="W12" s="2047"/>
    </row>
    <row r="13" spans="1:23" ht="41.25" customHeight="1">
      <c r="A13" s="726" t="s">
        <v>1408</v>
      </c>
      <c r="B13" s="643" t="s">
        <v>1409</v>
      </c>
      <c r="C13" s="643" t="s">
        <v>1410</v>
      </c>
      <c r="D13" s="1506">
        <v>1</v>
      </c>
      <c r="E13" s="1506">
        <v>1</v>
      </c>
      <c r="F13" s="1506">
        <v>1</v>
      </c>
      <c r="G13" s="1506">
        <v>1</v>
      </c>
      <c r="H13" s="1506">
        <v>1</v>
      </c>
      <c r="I13" s="1506">
        <v>1</v>
      </c>
      <c r="J13" s="1506">
        <v>1</v>
      </c>
      <c r="K13" s="1506">
        <v>1</v>
      </c>
      <c r="L13" s="1506">
        <v>1</v>
      </c>
      <c r="M13" s="1506">
        <v>1</v>
      </c>
      <c r="N13" s="1506">
        <v>1</v>
      </c>
      <c r="O13" s="1506">
        <v>1</v>
      </c>
      <c r="P13" s="1507">
        <v>25000</v>
      </c>
      <c r="Q13" s="936"/>
      <c r="R13" s="936"/>
      <c r="S13" s="758" t="s">
        <v>1407</v>
      </c>
      <c r="T13" s="2047"/>
      <c r="U13" s="2047"/>
      <c r="V13" s="2047"/>
      <c r="W13" s="2047"/>
    </row>
    <row r="14" spans="1:23" ht="43.5" customHeight="1">
      <c r="A14" s="726" t="s">
        <v>1411</v>
      </c>
      <c r="B14" s="643" t="s">
        <v>1412</v>
      </c>
      <c r="C14" s="643" t="s">
        <v>1413</v>
      </c>
      <c r="D14" s="1506">
        <v>1</v>
      </c>
      <c r="E14" s="1506">
        <v>1</v>
      </c>
      <c r="F14" s="1506">
        <v>1</v>
      </c>
      <c r="G14" s="1506">
        <v>1</v>
      </c>
      <c r="H14" s="1506">
        <v>1</v>
      </c>
      <c r="I14" s="1506">
        <v>1</v>
      </c>
      <c r="J14" s="1506">
        <v>1</v>
      </c>
      <c r="K14" s="1506">
        <v>1</v>
      </c>
      <c r="L14" s="1506">
        <v>1</v>
      </c>
      <c r="M14" s="1506">
        <v>1</v>
      </c>
      <c r="N14" s="1506">
        <v>1</v>
      </c>
      <c r="O14" s="1506">
        <v>1</v>
      </c>
      <c r="P14" s="1507"/>
      <c r="Q14" s="936"/>
      <c r="R14" s="936"/>
      <c r="S14" s="758" t="s">
        <v>1407</v>
      </c>
      <c r="T14" s="2047"/>
      <c r="U14" s="2047"/>
      <c r="V14" s="2047"/>
      <c r="W14" s="2047"/>
    </row>
    <row r="15" spans="1:23" ht="36.75" customHeight="1">
      <c r="A15" s="726" t="s">
        <v>1414</v>
      </c>
      <c r="B15" s="643" t="s">
        <v>3405</v>
      </c>
      <c r="C15" s="643" t="s">
        <v>1410</v>
      </c>
      <c r="D15" s="1506">
        <v>1</v>
      </c>
      <c r="E15" s="1506">
        <v>1</v>
      </c>
      <c r="F15" s="1506">
        <v>1</v>
      </c>
      <c r="G15" s="1506">
        <v>1</v>
      </c>
      <c r="H15" s="1506">
        <v>1</v>
      </c>
      <c r="I15" s="1506">
        <v>1</v>
      </c>
      <c r="J15" s="1506">
        <v>1</v>
      </c>
      <c r="K15" s="1506">
        <v>1</v>
      </c>
      <c r="L15" s="1506">
        <v>1</v>
      </c>
      <c r="M15" s="1506">
        <v>1</v>
      </c>
      <c r="N15" s="1506">
        <v>1</v>
      </c>
      <c r="O15" s="1506">
        <v>1</v>
      </c>
      <c r="P15" s="1507"/>
      <c r="Q15" s="936"/>
      <c r="R15" s="936"/>
      <c r="S15" s="758" t="s">
        <v>1407</v>
      </c>
      <c r="T15" s="2047"/>
      <c r="U15" s="2047"/>
      <c r="V15" s="2047"/>
      <c r="W15" s="2047"/>
    </row>
    <row r="16" spans="1:23" ht="44.25" customHeight="1">
      <c r="A16" s="719" t="s">
        <v>1415</v>
      </c>
      <c r="B16" s="719" t="s">
        <v>1416</v>
      </c>
      <c r="C16" s="719" t="s">
        <v>1417</v>
      </c>
      <c r="D16" s="719"/>
      <c r="E16" s="719"/>
      <c r="F16" s="719"/>
      <c r="G16" s="719"/>
      <c r="H16" s="719"/>
      <c r="I16" s="719"/>
      <c r="J16" s="719"/>
      <c r="K16" s="719"/>
      <c r="L16" s="719"/>
      <c r="M16" s="719"/>
      <c r="N16" s="719"/>
      <c r="O16" s="719"/>
      <c r="P16" s="719"/>
      <c r="Q16" s="719"/>
      <c r="R16" s="719"/>
      <c r="S16" s="1128"/>
      <c r="T16" s="2047"/>
      <c r="U16" s="2047"/>
      <c r="V16" s="2047"/>
      <c r="W16" s="2047"/>
    </row>
    <row r="17" spans="1:23" ht="59.25" customHeight="1">
      <c r="A17" s="726" t="s">
        <v>1418</v>
      </c>
      <c r="B17" s="726" t="s">
        <v>1419</v>
      </c>
      <c r="C17" s="726" t="s">
        <v>1420</v>
      </c>
      <c r="D17" s="1506">
        <v>1</v>
      </c>
      <c r="E17" s="1506">
        <v>1</v>
      </c>
      <c r="F17" s="1506">
        <v>1</v>
      </c>
      <c r="G17" s="1506">
        <v>1</v>
      </c>
      <c r="H17" s="1506">
        <v>1</v>
      </c>
      <c r="I17" s="1506">
        <v>1</v>
      </c>
      <c r="J17" s="1506">
        <v>1</v>
      </c>
      <c r="K17" s="1506">
        <v>1</v>
      </c>
      <c r="L17" s="1506">
        <v>1</v>
      </c>
      <c r="M17" s="1506">
        <v>1</v>
      </c>
      <c r="N17" s="1506">
        <v>1</v>
      </c>
      <c r="O17" s="1506">
        <v>1</v>
      </c>
      <c r="P17" s="1508"/>
      <c r="Q17" s="1130"/>
      <c r="R17" s="1130"/>
      <c r="S17" s="1516"/>
      <c r="T17" s="2047"/>
      <c r="U17" s="2047"/>
      <c r="V17" s="2047"/>
      <c r="W17" s="2047"/>
    </row>
    <row r="18" spans="1:23" ht="48.75" customHeight="1">
      <c r="A18" s="726" t="s">
        <v>1421</v>
      </c>
      <c r="B18" s="726" t="s">
        <v>1422</v>
      </c>
      <c r="C18" s="726" t="s">
        <v>1420</v>
      </c>
      <c r="D18" s="1506">
        <v>1</v>
      </c>
      <c r="E18" s="1506">
        <v>1</v>
      </c>
      <c r="F18" s="1506">
        <v>1</v>
      </c>
      <c r="G18" s="1506">
        <v>1</v>
      </c>
      <c r="H18" s="1506">
        <v>1</v>
      </c>
      <c r="I18" s="1506">
        <v>1</v>
      </c>
      <c r="J18" s="1506">
        <v>1</v>
      </c>
      <c r="K18" s="1506">
        <v>1</v>
      </c>
      <c r="L18" s="1506">
        <v>1</v>
      </c>
      <c r="M18" s="1506">
        <v>1</v>
      </c>
      <c r="N18" s="1506">
        <v>1</v>
      </c>
      <c r="O18" s="1506">
        <v>1</v>
      </c>
      <c r="P18" s="1509"/>
      <c r="Q18" s="657"/>
      <c r="R18" s="657"/>
      <c r="S18" s="758"/>
      <c r="T18" s="2047"/>
      <c r="U18" s="2047"/>
      <c r="V18" s="2047"/>
      <c r="W18" s="2047"/>
    </row>
    <row r="19" spans="1:23" ht="51" customHeight="1">
      <c r="A19" s="726" t="s">
        <v>1423</v>
      </c>
      <c r="B19" s="726" t="s">
        <v>1424</v>
      </c>
      <c r="C19" s="726" t="s">
        <v>1420</v>
      </c>
      <c r="D19" s="1506">
        <v>1</v>
      </c>
      <c r="E19" s="1506">
        <v>1</v>
      </c>
      <c r="F19" s="1506">
        <v>1</v>
      </c>
      <c r="G19" s="1506">
        <v>1</v>
      </c>
      <c r="H19" s="1506">
        <v>1</v>
      </c>
      <c r="I19" s="1506">
        <v>1</v>
      </c>
      <c r="J19" s="1506">
        <v>1</v>
      </c>
      <c r="K19" s="1506">
        <v>1</v>
      </c>
      <c r="L19" s="1506">
        <v>1</v>
      </c>
      <c r="M19" s="1506">
        <v>1</v>
      </c>
      <c r="N19" s="1506">
        <v>1</v>
      </c>
      <c r="O19" s="1506">
        <v>1</v>
      </c>
      <c r="P19" s="1509"/>
      <c r="Q19" s="807"/>
      <c r="R19" s="807"/>
      <c r="S19" s="1517"/>
      <c r="T19" s="2047"/>
      <c r="U19" s="2047"/>
      <c r="V19" s="2047"/>
      <c r="W19" s="2047"/>
    </row>
    <row r="20" spans="1:23" ht="51" customHeight="1">
      <c r="A20" s="726" t="s">
        <v>1425</v>
      </c>
      <c r="B20" s="726" t="s">
        <v>1424</v>
      </c>
      <c r="C20" s="726" t="s">
        <v>1420</v>
      </c>
      <c r="D20" s="1506">
        <v>1</v>
      </c>
      <c r="E20" s="1506">
        <v>1</v>
      </c>
      <c r="F20" s="1506">
        <v>1</v>
      </c>
      <c r="G20" s="1506">
        <v>1</v>
      </c>
      <c r="H20" s="1506">
        <v>1</v>
      </c>
      <c r="I20" s="1506">
        <v>1</v>
      </c>
      <c r="J20" s="1506">
        <v>1</v>
      </c>
      <c r="K20" s="1506">
        <v>1</v>
      </c>
      <c r="L20" s="1506">
        <v>1</v>
      </c>
      <c r="M20" s="1506">
        <v>1</v>
      </c>
      <c r="N20" s="1506">
        <v>1</v>
      </c>
      <c r="O20" s="1506">
        <v>1</v>
      </c>
      <c r="P20" s="1509"/>
      <c r="Q20" s="807"/>
      <c r="R20" s="807"/>
      <c r="S20" s="1517"/>
      <c r="T20" s="2047"/>
      <c r="U20" s="2047"/>
      <c r="V20" s="2047"/>
      <c r="W20" s="2047"/>
    </row>
    <row r="21" spans="1:23" ht="45.75" customHeight="1">
      <c r="A21" s="723" t="s">
        <v>1426</v>
      </c>
      <c r="B21" s="723" t="s">
        <v>1427</v>
      </c>
      <c r="C21" s="724" t="s">
        <v>1428</v>
      </c>
      <c r="D21" s="723"/>
      <c r="E21" s="723"/>
      <c r="F21" s="723"/>
      <c r="G21" s="723"/>
      <c r="H21" s="723"/>
      <c r="I21" s="723"/>
      <c r="J21" s="723"/>
      <c r="K21" s="723"/>
      <c r="L21" s="723"/>
      <c r="M21" s="723"/>
      <c r="N21" s="723"/>
      <c r="O21" s="723"/>
      <c r="P21" s="1510">
        <f>SUM(P22:P23)</f>
        <v>100000</v>
      </c>
      <c r="Q21" s="723"/>
      <c r="R21" s="723"/>
      <c r="S21" s="1515" t="s">
        <v>1407</v>
      </c>
      <c r="T21" s="2047"/>
      <c r="U21" s="2047"/>
      <c r="V21" s="2047"/>
      <c r="W21" s="2047"/>
    </row>
    <row r="22" spans="1:23" ht="43.5" customHeight="1">
      <c r="A22" s="726" t="s">
        <v>1429</v>
      </c>
      <c r="B22" s="726" t="s">
        <v>1430</v>
      </c>
      <c r="C22" s="726" t="s">
        <v>1431</v>
      </c>
      <c r="D22" s="1506">
        <v>1</v>
      </c>
      <c r="E22" s="1506">
        <v>1</v>
      </c>
      <c r="F22" s="1506">
        <v>1</v>
      </c>
      <c r="G22" s="1506">
        <v>1</v>
      </c>
      <c r="H22" s="1506">
        <v>1</v>
      </c>
      <c r="I22" s="1506">
        <v>1</v>
      </c>
      <c r="J22" s="1506">
        <v>1</v>
      </c>
      <c r="K22" s="1506">
        <v>1</v>
      </c>
      <c r="L22" s="1506">
        <v>1</v>
      </c>
      <c r="M22" s="1506">
        <v>1</v>
      </c>
      <c r="N22" s="1506">
        <v>1</v>
      </c>
      <c r="O22" s="1506">
        <v>1</v>
      </c>
      <c r="P22" s="726"/>
      <c r="Q22" s="726"/>
      <c r="R22" s="726"/>
      <c r="S22" s="1518" t="s">
        <v>1407</v>
      </c>
      <c r="T22" s="2047"/>
      <c r="U22" s="2047"/>
      <c r="V22" s="2047"/>
      <c r="W22" s="2047"/>
    </row>
    <row r="23" spans="1:23" ht="48" customHeight="1">
      <c r="A23" s="726" t="s">
        <v>1432</v>
      </c>
      <c r="B23" s="726" t="s">
        <v>1430</v>
      </c>
      <c r="C23" s="726" t="s">
        <v>1431</v>
      </c>
      <c r="D23" s="1506">
        <v>1</v>
      </c>
      <c r="E23" s="1506">
        <v>1</v>
      </c>
      <c r="F23" s="1506">
        <v>1</v>
      </c>
      <c r="G23" s="1506">
        <v>1</v>
      </c>
      <c r="H23" s="1506">
        <v>1</v>
      </c>
      <c r="I23" s="1506">
        <v>1</v>
      </c>
      <c r="J23" s="1506">
        <v>1</v>
      </c>
      <c r="K23" s="1506">
        <v>1</v>
      </c>
      <c r="L23" s="1506">
        <v>1</v>
      </c>
      <c r="M23" s="1506">
        <v>1</v>
      </c>
      <c r="N23" s="1506">
        <v>1</v>
      </c>
      <c r="O23" s="1506">
        <v>1</v>
      </c>
      <c r="P23" s="1507">
        <v>100000</v>
      </c>
      <c r="Q23" s="726"/>
      <c r="R23" s="726"/>
      <c r="S23" s="1518" t="s">
        <v>1407</v>
      </c>
      <c r="T23" s="2047"/>
      <c r="U23" s="2047"/>
      <c r="V23" s="2047"/>
      <c r="W23" s="2047"/>
    </row>
    <row r="24" spans="1:23" ht="48" customHeight="1">
      <c r="A24" s="723" t="s">
        <v>3467</v>
      </c>
      <c r="B24" s="1803"/>
      <c r="C24" s="1803"/>
      <c r="D24" s="1804"/>
      <c r="E24" s="1804"/>
      <c r="F24" s="1804"/>
      <c r="G24" s="1804"/>
      <c r="H24" s="1804"/>
      <c r="I24" s="1804"/>
      <c r="J24" s="1804"/>
      <c r="K24" s="1804"/>
      <c r="L24" s="1804"/>
      <c r="M24" s="1804"/>
      <c r="N24" s="1804"/>
      <c r="O24" s="1804"/>
      <c r="P24" s="1598"/>
      <c r="Q24" s="1803"/>
      <c r="R24" s="1803"/>
      <c r="S24" s="1518"/>
      <c r="T24" s="2047"/>
      <c r="U24" s="2047"/>
      <c r="V24" s="2047"/>
      <c r="W24" s="2047"/>
    </row>
    <row r="25" spans="1:23" ht="40.5">
      <c r="A25" s="1103" t="s">
        <v>1433</v>
      </c>
      <c r="B25" s="1103" t="s">
        <v>1434</v>
      </c>
      <c r="C25" s="1103" t="s">
        <v>1435</v>
      </c>
      <c r="D25" s="1103"/>
      <c r="E25" s="1103"/>
      <c r="F25" s="1103"/>
      <c r="G25" s="1103"/>
      <c r="H25" s="1103"/>
      <c r="I25" s="1103"/>
      <c r="J25" s="1103"/>
      <c r="K25" s="1103"/>
      <c r="L25" s="1103"/>
      <c r="M25" s="1103"/>
      <c r="N25" s="1103"/>
      <c r="O25" s="1103"/>
      <c r="P25" s="1513"/>
      <c r="Q25" s="1103"/>
      <c r="R25" s="1103"/>
      <c r="S25" s="1514" t="s">
        <v>1407</v>
      </c>
      <c r="T25" s="2047"/>
      <c r="U25" s="2047"/>
      <c r="V25" s="2047"/>
      <c r="W25" s="2047"/>
    </row>
    <row r="26" spans="1:23">
      <c r="A26" s="726" t="s">
        <v>1436</v>
      </c>
      <c r="B26" s="643" t="s">
        <v>1437</v>
      </c>
      <c r="C26" s="643" t="s">
        <v>1438</v>
      </c>
      <c r="D26" s="1506">
        <v>1</v>
      </c>
      <c r="E26" s="1506">
        <v>1</v>
      </c>
      <c r="F26" s="1506">
        <v>1</v>
      </c>
      <c r="G26" s="1506">
        <v>1</v>
      </c>
      <c r="H26" s="1506">
        <v>1</v>
      </c>
      <c r="I26" s="1506">
        <v>1</v>
      </c>
      <c r="J26" s="1506">
        <v>1</v>
      </c>
      <c r="K26" s="1506">
        <v>1</v>
      </c>
      <c r="L26" s="1506">
        <v>1</v>
      </c>
      <c r="M26" s="1506">
        <v>1</v>
      </c>
      <c r="N26" s="1506">
        <v>1</v>
      </c>
      <c r="O26" s="1506">
        <v>1</v>
      </c>
      <c r="P26" s="1507"/>
      <c r="Q26" s="936"/>
      <c r="R26" s="936"/>
      <c r="S26" s="758" t="s">
        <v>1407</v>
      </c>
      <c r="T26" s="2047"/>
      <c r="U26" s="2047"/>
      <c r="V26" s="2047"/>
      <c r="W26" s="2047"/>
    </row>
    <row r="27" spans="1:23" ht="46.5" customHeight="1">
      <c r="A27" s="726" t="s">
        <v>1439</v>
      </c>
      <c r="B27" s="643" t="s">
        <v>1402</v>
      </c>
      <c r="C27" s="643" t="s">
        <v>1440</v>
      </c>
      <c r="D27" s="1506">
        <v>1</v>
      </c>
      <c r="E27" s="1506">
        <v>1</v>
      </c>
      <c r="F27" s="1506">
        <v>1</v>
      </c>
      <c r="G27" s="1506">
        <v>1</v>
      </c>
      <c r="H27" s="1506">
        <v>1</v>
      </c>
      <c r="I27" s="1506">
        <v>1</v>
      </c>
      <c r="J27" s="1506">
        <v>1</v>
      </c>
      <c r="K27" s="1506">
        <v>1</v>
      </c>
      <c r="L27" s="1506">
        <v>1</v>
      </c>
      <c r="M27" s="1506">
        <v>1</v>
      </c>
      <c r="N27" s="1506">
        <v>1</v>
      </c>
      <c r="O27" s="1506">
        <v>1</v>
      </c>
      <c r="P27" s="1507"/>
      <c r="Q27" s="936"/>
      <c r="R27" s="936"/>
      <c r="S27" s="758" t="s">
        <v>1407</v>
      </c>
      <c r="T27" s="2047"/>
      <c r="U27" s="2047"/>
      <c r="V27" s="2047"/>
      <c r="W27" s="2047"/>
    </row>
    <row r="28" spans="1:23" ht="27">
      <c r="A28" s="1103" t="s">
        <v>1441</v>
      </c>
      <c r="B28" s="1103" t="s">
        <v>1442</v>
      </c>
      <c r="C28" s="1103" t="s">
        <v>1443</v>
      </c>
      <c r="D28" s="1103"/>
      <c r="E28" s="1103"/>
      <c r="F28" s="1103"/>
      <c r="G28" s="1103"/>
      <c r="H28" s="1103"/>
      <c r="I28" s="1103"/>
      <c r="J28" s="1103"/>
      <c r="K28" s="1103"/>
      <c r="L28" s="1103"/>
      <c r="M28" s="1103"/>
      <c r="N28" s="1103"/>
      <c r="O28" s="1103"/>
      <c r="P28" s="1513">
        <f>P30+P31</f>
        <v>0</v>
      </c>
      <c r="Q28" s="1103"/>
      <c r="R28" s="1103"/>
      <c r="S28" s="1514" t="s">
        <v>1407</v>
      </c>
      <c r="T28" s="2047"/>
      <c r="U28" s="2047"/>
      <c r="V28" s="2047"/>
      <c r="W28" s="2047"/>
    </row>
    <row r="29" spans="1:23">
      <c r="A29" s="723" t="s">
        <v>1444</v>
      </c>
      <c r="B29" s="1102" t="s">
        <v>1445</v>
      </c>
      <c r="C29" s="1102" t="s">
        <v>1446</v>
      </c>
      <c r="D29" s="723"/>
      <c r="E29" s="723"/>
      <c r="F29" s="723"/>
      <c r="G29" s="723"/>
      <c r="H29" s="723"/>
      <c r="I29" s="1511">
        <v>1</v>
      </c>
      <c r="J29" s="723"/>
      <c r="K29" s="723"/>
      <c r="L29" s="723"/>
      <c r="M29" s="723"/>
      <c r="N29" s="723"/>
      <c r="O29" s="1512">
        <v>1</v>
      </c>
      <c r="P29" s="1510"/>
      <c r="Q29" s="723"/>
      <c r="R29" s="936"/>
      <c r="S29" s="759" t="s">
        <v>1407</v>
      </c>
      <c r="T29" s="2047"/>
      <c r="U29" s="2047"/>
      <c r="V29" s="2047"/>
      <c r="W29" s="2047"/>
    </row>
    <row r="30" spans="1:23" ht="28.5">
      <c r="A30" s="726" t="s">
        <v>1447</v>
      </c>
      <c r="B30" s="643" t="s">
        <v>1448</v>
      </c>
      <c r="C30" s="643" t="s">
        <v>1449</v>
      </c>
      <c r="D30" s="1506">
        <v>1</v>
      </c>
      <c r="E30" s="1506">
        <v>1</v>
      </c>
      <c r="F30" s="1506">
        <v>1</v>
      </c>
      <c r="G30" s="1506">
        <v>1</v>
      </c>
      <c r="H30" s="1506">
        <v>1</v>
      </c>
      <c r="I30" s="1506">
        <v>1</v>
      </c>
      <c r="J30" s="1506">
        <v>1</v>
      </c>
      <c r="K30" s="1506">
        <v>1</v>
      </c>
      <c r="L30" s="1506">
        <v>1</v>
      </c>
      <c r="M30" s="1506">
        <v>1</v>
      </c>
      <c r="N30" s="1506">
        <v>1</v>
      </c>
      <c r="O30" s="1506">
        <v>1</v>
      </c>
      <c r="P30" s="1507"/>
      <c r="Q30" s="936"/>
      <c r="R30" s="936"/>
      <c r="S30" s="758" t="s">
        <v>1407</v>
      </c>
      <c r="T30" s="2047"/>
      <c r="U30" s="2047"/>
      <c r="V30" s="2047"/>
      <c r="W30" s="2047"/>
    </row>
    <row r="31" spans="1:23" ht="28.5">
      <c r="A31" s="726" t="s">
        <v>1450</v>
      </c>
      <c r="B31" s="643" t="s">
        <v>1451</v>
      </c>
      <c r="C31" s="638" t="s">
        <v>1449</v>
      </c>
      <c r="D31" s="1506">
        <v>1</v>
      </c>
      <c r="E31" s="1506">
        <v>1</v>
      </c>
      <c r="F31" s="1506">
        <v>1</v>
      </c>
      <c r="G31" s="1506">
        <v>1</v>
      </c>
      <c r="H31" s="1506">
        <v>1</v>
      </c>
      <c r="I31" s="1506">
        <v>1</v>
      </c>
      <c r="J31" s="1506">
        <v>1</v>
      </c>
      <c r="K31" s="1506">
        <v>1</v>
      </c>
      <c r="L31" s="1506">
        <v>1</v>
      </c>
      <c r="M31" s="1506">
        <v>1</v>
      </c>
      <c r="N31" s="1506">
        <v>1</v>
      </c>
      <c r="O31" s="1506">
        <v>1</v>
      </c>
      <c r="P31" s="1507"/>
      <c r="Q31" s="936"/>
      <c r="R31" s="936"/>
      <c r="S31" s="758" t="s">
        <v>1407</v>
      </c>
      <c r="T31" s="2047"/>
      <c r="U31" s="2047"/>
      <c r="V31" s="2047"/>
      <c r="W31" s="2047"/>
    </row>
    <row r="32" spans="1:23" ht="38.25" customHeight="1">
      <c r="A32" s="1805" t="s">
        <v>1452</v>
      </c>
      <c r="B32" s="1806" t="s">
        <v>1453</v>
      </c>
      <c r="C32" s="1806" t="s">
        <v>1454</v>
      </c>
      <c r="D32" s="1804">
        <v>1</v>
      </c>
      <c r="E32" s="1804">
        <v>1</v>
      </c>
      <c r="F32" s="1804">
        <v>1</v>
      </c>
      <c r="G32" s="1804">
        <v>1</v>
      </c>
      <c r="H32" s="1804">
        <v>1</v>
      </c>
      <c r="I32" s="1804">
        <v>1</v>
      </c>
      <c r="J32" s="1804">
        <v>1</v>
      </c>
      <c r="K32" s="1804">
        <v>1</v>
      </c>
      <c r="L32" s="1804">
        <v>1</v>
      </c>
      <c r="M32" s="1804">
        <v>1</v>
      </c>
      <c r="N32" s="1804">
        <v>1</v>
      </c>
      <c r="O32" s="1804">
        <v>1</v>
      </c>
      <c r="P32" s="1807"/>
      <c r="Q32" s="1808"/>
      <c r="R32" s="1808"/>
      <c r="S32" s="1809"/>
      <c r="T32" s="2047"/>
      <c r="U32" s="2047"/>
      <c r="V32" s="2047"/>
      <c r="W32" s="2047"/>
    </row>
    <row r="33" spans="1:23" ht="29.25" thickBot="1">
      <c r="A33" s="1803" t="s">
        <v>3468</v>
      </c>
      <c r="B33" s="656" t="s">
        <v>1790</v>
      </c>
      <c r="C33" s="656" t="s">
        <v>3469</v>
      </c>
      <c r="D33" s="1811"/>
      <c r="E33" s="1811"/>
      <c r="F33" s="1811"/>
      <c r="G33" s="1811"/>
      <c r="H33" s="1811"/>
      <c r="I33" s="1811"/>
      <c r="J33" s="1811"/>
      <c r="K33" s="1811"/>
      <c r="L33" s="1811"/>
      <c r="M33" s="1811"/>
      <c r="N33" s="1811"/>
      <c r="O33" s="1811"/>
      <c r="P33" s="1810"/>
      <c r="Q33" s="1717"/>
      <c r="R33" s="1717"/>
      <c r="S33" s="1812"/>
      <c r="T33" s="2048"/>
      <c r="U33" s="2048"/>
      <c r="V33" s="2048"/>
      <c r="W33" s="2048"/>
    </row>
    <row r="34" spans="1:23">
      <c r="P34" s="3"/>
    </row>
    <row r="35" spans="1:23">
      <c r="P35" s="3"/>
    </row>
  </sheetData>
  <mergeCells count="20">
    <mergeCell ref="T11:T33"/>
    <mergeCell ref="U11:U33"/>
    <mergeCell ref="V11:V33"/>
    <mergeCell ref="W11:W33"/>
    <mergeCell ref="P9:S9"/>
    <mergeCell ref="J9:L9"/>
    <mergeCell ref="M9:O9"/>
    <mergeCell ref="T9:W9"/>
    <mergeCell ref="U10:V10"/>
    <mergeCell ref="A1:A3"/>
    <mergeCell ref="B1:W1"/>
    <mergeCell ref="B2:W2"/>
    <mergeCell ref="B3:W3"/>
    <mergeCell ref="A7:C7"/>
    <mergeCell ref="I7:K7"/>
    <mergeCell ref="A9:A10"/>
    <mergeCell ref="B9:B10"/>
    <mergeCell ref="C9:C10"/>
    <mergeCell ref="D9:F9"/>
    <mergeCell ref="G9:I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workbookViewId="0">
      <selection activeCell="Q60" sqref="Q60:R60"/>
    </sheetView>
  </sheetViews>
  <sheetFormatPr baseColWidth="10" defaultColWidth="11.140625" defaultRowHeight="15"/>
  <cols>
    <col min="1" max="1" width="34.85546875" customWidth="1"/>
    <col min="2" max="2" width="26.85546875" customWidth="1"/>
    <col min="3" max="3" width="15.85546875" customWidth="1"/>
    <col min="4" max="15" width="3.42578125" bestFit="1" customWidth="1"/>
    <col min="16" max="16" width="20.85546875" customWidth="1"/>
    <col min="17" max="17" width="14.7109375" bestFit="1" customWidth="1"/>
    <col min="18" max="18" width="12" bestFit="1" customWidth="1"/>
    <col min="19" max="19" width="15.7109375" bestFit="1" customWidth="1"/>
    <col min="20" max="20" width="22.140625" customWidth="1"/>
    <col min="23" max="23" width="16.7109375" customWidth="1"/>
  </cols>
  <sheetData>
    <row r="1" spans="1:23" ht="32.1" customHeight="1" thickBot="1">
      <c r="A1" s="2005" t="e" vm="1">
        <v>#VALUE!</v>
      </c>
      <c r="B1" s="1925" t="s">
        <v>3407</v>
      </c>
      <c r="C1" s="1926"/>
      <c r="D1" s="1926"/>
      <c r="E1" s="1926"/>
      <c r="F1" s="1926"/>
      <c r="G1" s="1926"/>
      <c r="H1" s="1926"/>
      <c r="I1" s="1926"/>
      <c r="J1" s="1926"/>
      <c r="K1" s="1926"/>
      <c r="L1" s="1926"/>
      <c r="M1" s="1926"/>
      <c r="N1" s="1926"/>
      <c r="O1" s="1926"/>
      <c r="P1" s="1926"/>
      <c r="Q1" s="1926"/>
      <c r="R1" s="1926"/>
      <c r="S1" s="1926"/>
      <c r="T1" s="1926"/>
      <c r="U1" s="1927"/>
      <c r="V1" s="1927"/>
      <c r="W1" s="1928"/>
    </row>
    <row r="2" spans="1:23" ht="27.95" customHeight="1" thickBot="1">
      <c r="A2" s="2006"/>
      <c r="B2" s="2008" t="s">
        <v>3352</v>
      </c>
      <c r="C2" s="2009"/>
      <c r="D2" s="2009"/>
      <c r="E2" s="2009"/>
      <c r="F2" s="2009"/>
      <c r="G2" s="2009"/>
      <c r="H2" s="2009"/>
      <c r="I2" s="2009"/>
      <c r="J2" s="2009"/>
      <c r="K2" s="2009"/>
      <c r="L2" s="2009"/>
      <c r="M2" s="2009"/>
      <c r="N2" s="2009"/>
      <c r="O2" s="2009"/>
      <c r="P2" s="2009"/>
      <c r="Q2" s="2009"/>
      <c r="R2" s="2009"/>
      <c r="S2" s="2009"/>
      <c r="T2" s="2009"/>
      <c r="U2" s="2010"/>
      <c r="V2" s="2010"/>
      <c r="W2" s="2011"/>
    </row>
    <row r="3" spans="1:23" ht="19.7" customHeight="1"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ht="18.75">
      <c r="A4" s="2050"/>
      <c r="B4" s="2050"/>
      <c r="C4" s="2050"/>
      <c r="D4" s="45"/>
      <c r="E4" s="45"/>
      <c r="F4" s="45"/>
      <c r="G4" s="45"/>
      <c r="H4" s="45"/>
      <c r="I4" s="45"/>
      <c r="J4" s="2050"/>
      <c r="K4" s="2050"/>
      <c r="L4" s="2050"/>
      <c r="M4" s="45"/>
      <c r="N4" s="45"/>
      <c r="O4" s="45"/>
      <c r="P4" s="45"/>
      <c r="Q4" s="29"/>
      <c r="R4" s="15"/>
      <c r="S4" s="12"/>
    </row>
    <row r="5" spans="1:23" s="856" customFormat="1" ht="13.5">
      <c r="A5" s="705" t="s">
        <v>3408</v>
      </c>
      <c r="B5" s="705"/>
      <c r="C5" s="705"/>
      <c r="D5" s="706"/>
      <c r="E5" s="706"/>
      <c r="F5" s="706"/>
      <c r="H5" s="855"/>
      <c r="I5" s="855"/>
      <c r="J5" s="993"/>
      <c r="K5" s="993"/>
      <c r="L5" s="993"/>
      <c r="Q5" s="853"/>
      <c r="R5" s="853"/>
      <c r="S5" s="853"/>
    </row>
    <row r="6" spans="1:23" s="856" customFormat="1" ht="13.5">
      <c r="A6" s="705" t="s">
        <v>2362</v>
      </c>
      <c r="B6" s="706"/>
      <c r="C6" s="854"/>
      <c r="D6" s="706"/>
      <c r="E6" s="706"/>
      <c r="F6" s="706"/>
      <c r="J6" s="993"/>
      <c r="K6" s="995"/>
      <c r="L6" s="996"/>
      <c r="Q6" s="710"/>
      <c r="R6" s="710"/>
      <c r="S6" s="1519"/>
    </row>
    <row r="7" spans="1:23" s="856" customFormat="1" ht="13.5">
      <c r="A7" s="705" t="s">
        <v>3409</v>
      </c>
      <c r="B7" s="705"/>
      <c r="C7" s="857"/>
      <c r="D7" s="1076"/>
      <c r="E7" s="1076"/>
      <c r="F7" s="1076"/>
      <c r="G7" s="1505"/>
      <c r="H7" s="1505"/>
      <c r="I7" s="1505"/>
      <c r="J7" s="1972"/>
      <c r="K7" s="1972"/>
      <c r="L7" s="1972"/>
      <c r="M7" s="1505"/>
      <c r="N7" s="1505"/>
      <c r="O7" s="1505"/>
      <c r="P7" s="1505"/>
      <c r="Q7" s="705"/>
      <c r="R7" s="705"/>
      <c r="S7" s="853"/>
    </row>
    <row r="8" spans="1:23" s="856" customFormat="1" ht="13.5">
      <c r="A8" s="2014" t="s">
        <v>277</v>
      </c>
      <c r="B8" s="2014"/>
      <c r="C8" s="2014"/>
      <c r="D8" s="1076"/>
      <c r="E8" s="1076"/>
      <c r="F8" s="1076"/>
      <c r="G8" s="1505"/>
      <c r="H8" s="1505"/>
      <c r="I8" s="1505"/>
      <c r="J8" s="1972"/>
      <c r="K8" s="1972"/>
      <c r="L8" s="1972"/>
      <c r="M8" s="1505"/>
      <c r="N8" s="1505"/>
      <c r="O8" s="1505"/>
      <c r="P8" s="1505"/>
      <c r="Q8" s="705"/>
      <c r="R8" s="705"/>
      <c r="S8" s="853"/>
    </row>
    <row r="9" spans="1:23" s="856" customFormat="1" ht="13.5">
      <c r="A9" s="705" t="s">
        <v>3355</v>
      </c>
      <c r="B9" s="705"/>
      <c r="C9" s="705"/>
      <c r="D9" s="706"/>
      <c r="E9" s="706"/>
      <c r="F9" s="706"/>
      <c r="H9" s="855"/>
      <c r="I9" s="855"/>
      <c r="J9" s="993"/>
      <c r="K9" s="993"/>
      <c r="L9" s="993"/>
      <c r="Q9" s="705"/>
      <c r="R9" s="705"/>
      <c r="S9" s="853"/>
    </row>
    <row r="10" spans="1:23" ht="15.75" customHeight="1">
      <c r="A10" s="1978" t="s">
        <v>2210</v>
      </c>
      <c r="B10" s="1978" t="s">
        <v>3178</v>
      </c>
      <c r="C10" s="1978" t="s">
        <v>121</v>
      </c>
      <c r="D10" s="2004" t="s">
        <v>0</v>
      </c>
      <c r="E10" s="2004"/>
      <c r="F10" s="2004"/>
      <c r="G10" s="2004" t="s">
        <v>1</v>
      </c>
      <c r="H10" s="2004"/>
      <c r="I10" s="2004"/>
      <c r="J10" s="2004" t="s">
        <v>2</v>
      </c>
      <c r="K10" s="2004"/>
      <c r="L10" s="2004"/>
      <c r="M10" s="2004" t="s">
        <v>3</v>
      </c>
      <c r="N10" s="2004"/>
      <c r="O10" s="2004"/>
      <c r="P10" s="1978" t="s">
        <v>21</v>
      </c>
      <c r="Q10" s="1978"/>
      <c r="R10" s="1978"/>
      <c r="S10" s="1978"/>
      <c r="T10" s="1930" t="s">
        <v>3177</v>
      </c>
      <c r="U10" s="1930"/>
      <c r="V10" s="1930"/>
      <c r="W10" s="1930"/>
    </row>
    <row r="11" spans="1:23" ht="26.25" thickBot="1">
      <c r="A11" s="1978"/>
      <c r="B11" s="1978"/>
      <c r="C11" s="1978"/>
      <c r="D11" s="1107" t="s">
        <v>4</v>
      </c>
      <c r="E11" s="1107" t="s">
        <v>5</v>
      </c>
      <c r="F11" s="1107" t="s">
        <v>6</v>
      </c>
      <c r="G11" s="1107" t="s">
        <v>7</v>
      </c>
      <c r="H11" s="1107" t="s">
        <v>8</v>
      </c>
      <c r="I11" s="1107" t="s">
        <v>9</v>
      </c>
      <c r="J11" s="1107" t="s">
        <v>10</v>
      </c>
      <c r="K11" s="1107" t="s">
        <v>11</v>
      </c>
      <c r="L11" s="1107" t="s">
        <v>12</v>
      </c>
      <c r="M11" s="1107" t="s">
        <v>13</v>
      </c>
      <c r="N11" s="1107" t="s">
        <v>14</v>
      </c>
      <c r="O11" s="1107" t="s">
        <v>15</v>
      </c>
      <c r="P11" s="1078" t="s">
        <v>22</v>
      </c>
      <c r="Q11" s="1078" t="s">
        <v>3063</v>
      </c>
      <c r="R11" s="1078" t="s">
        <v>23</v>
      </c>
      <c r="S11" s="1077" t="s">
        <v>16</v>
      </c>
      <c r="T11" s="1451" t="s">
        <v>3161</v>
      </c>
      <c r="U11" s="2035" t="s">
        <v>3375</v>
      </c>
      <c r="V11" s="2036"/>
      <c r="W11" s="1451" t="s">
        <v>3176</v>
      </c>
    </row>
    <row r="12" spans="1:23" ht="40.5">
      <c r="A12" s="1813" t="s">
        <v>2541</v>
      </c>
      <c r="B12" s="1813" t="s">
        <v>2363</v>
      </c>
      <c r="C12" s="1813" t="s">
        <v>2364</v>
      </c>
      <c r="D12" s="1813"/>
      <c r="E12" s="1813"/>
      <c r="F12" s="1813"/>
      <c r="G12" s="1813"/>
      <c r="H12" s="1813"/>
      <c r="I12" s="1813"/>
      <c r="J12" s="1813"/>
      <c r="K12" s="1813"/>
      <c r="L12" s="1813"/>
      <c r="M12" s="1813"/>
      <c r="N12" s="1813"/>
      <c r="O12" s="1813"/>
      <c r="P12" s="1814">
        <f>P15+P18+P23</f>
        <v>62401046</v>
      </c>
      <c r="Q12" s="1813"/>
      <c r="R12" s="1813"/>
      <c r="S12" s="1813"/>
      <c r="T12" s="2049" t="s">
        <v>3424</v>
      </c>
      <c r="U12" s="2049" t="s">
        <v>3396</v>
      </c>
      <c r="V12" s="2049" t="s">
        <v>3397</v>
      </c>
      <c r="W12" s="2049" t="s">
        <v>3425</v>
      </c>
    </row>
    <row r="13" spans="1:23" ht="93" customHeight="1">
      <c r="A13" s="1534" t="s">
        <v>2365</v>
      </c>
      <c r="B13" s="653" t="s">
        <v>2366</v>
      </c>
      <c r="C13" s="1534" t="s">
        <v>2367</v>
      </c>
      <c r="D13" s="1534"/>
      <c r="E13" s="1534"/>
      <c r="F13" s="1534"/>
      <c r="G13" s="1534"/>
      <c r="H13" s="1534"/>
      <c r="I13" s="1534"/>
      <c r="J13" s="1534"/>
      <c r="K13" s="1534"/>
      <c r="L13" s="1534"/>
      <c r="M13" s="1534"/>
      <c r="N13" s="1534"/>
      <c r="O13" s="1534"/>
      <c r="P13" s="1539"/>
      <c r="Q13" s="1549">
        <v>40497180</v>
      </c>
      <c r="R13" s="1534"/>
      <c r="S13" s="1534"/>
      <c r="T13" s="2049"/>
      <c r="U13" s="2049"/>
      <c r="V13" s="2049"/>
      <c r="W13" s="2049"/>
    </row>
    <row r="14" spans="1:23" ht="132" customHeight="1">
      <c r="A14" s="653" t="s">
        <v>2368</v>
      </c>
      <c r="B14" s="653" t="s">
        <v>2369</v>
      </c>
      <c r="C14" s="653" t="s">
        <v>2370</v>
      </c>
      <c r="D14" s="1535">
        <v>2</v>
      </c>
      <c r="E14" s="1535">
        <v>2</v>
      </c>
      <c r="F14" s="1535">
        <v>6</v>
      </c>
      <c r="G14" s="1535">
        <v>6</v>
      </c>
      <c r="H14" s="1535">
        <v>4</v>
      </c>
      <c r="I14" s="1535">
        <v>4</v>
      </c>
      <c r="J14" s="1526"/>
      <c r="K14" s="1526"/>
      <c r="L14" s="1526"/>
      <c r="M14" s="1534"/>
      <c r="N14" s="1534"/>
      <c r="O14" s="1534"/>
      <c r="P14" s="1539"/>
      <c r="Q14" s="1539"/>
      <c r="R14" s="1534"/>
      <c r="S14" s="1534"/>
      <c r="T14" s="2049"/>
      <c r="U14" s="2049"/>
      <c r="V14" s="2049"/>
      <c r="W14" s="2049"/>
    </row>
    <row r="15" spans="1:23" ht="42.75">
      <c r="A15" s="653" t="s">
        <v>2371</v>
      </c>
      <c r="B15" s="653" t="s">
        <v>2372</v>
      </c>
      <c r="C15" s="653" t="s">
        <v>2373</v>
      </c>
      <c r="D15" s="1535">
        <v>1</v>
      </c>
      <c r="E15" s="1535">
        <v>2</v>
      </c>
      <c r="F15" s="1535">
        <v>2</v>
      </c>
      <c r="G15" s="1535">
        <v>3</v>
      </c>
      <c r="H15" s="1535">
        <v>2</v>
      </c>
      <c r="I15" s="1535">
        <v>2</v>
      </c>
      <c r="J15" s="1526"/>
      <c r="K15" s="1526"/>
      <c r="L15" s="1526"/>
      <c r="M15" s="1534"/>
      <c r="N15" s="1534"/>
      <c r="O15" s="1534"/>
      <c r="P15" s="1520">
        <v>44700000</v>
      </c>
      <c r="Q15" s="1534"/>
      <c r="R15" s="1534"/>
      <c r="S15" s="1534"/>
      <c r="T15" s="2049"/>
      <c r="U15" s="2049"/>
      <c r="V15" s="2049"/>
      <c r="W15" s="2049"/>
    </row>
    <row r="16" spans="1:23" ht="80.25" customHeight="1">
      <c r="A16" s="653" t="s">
        <v>2374</v>
      </c>
      <c r="B16" s="653" t="s">
        <v>2375</v>
      </c>
      <c r="C16" s="653" t="s">
        <v>2376</v>
      </c>
      <c r="D16" s="1534"/>
      <c r="E16" s="1534"/>
      <c r="F16" s="1534"/>
      <c r="G16" s="1534"/>
      <c r="H16" s="1534"/>
      <c r="I16" s="1535">
        <v>1</v>
      </c>
      <c r="J16" s="1534"/>
      <c r="K16" s="1534"/>
      <c r="L16" s="1534"/>
      <c r="M16" s="1534"/>
      <c r="N16" s="1534"/>
      <c r="O16" s="1534"/>
      <c r="P16" s="1520"/>
      <c r="Q16" s="1534"/>
      <c r="R16" s="1534"/>
      <c r="S16" s="1534"/>
      <c r="T16" s="2049"/>
      <c r="U16" s="2049"/>
      <c r="V16" s="2049"/>
      <c r="W16" s="2049"/>
    </row>
    <row r="17" spans="1:23" ht="88.5" customHeight="1">
      <c r="A17" s="746" t="s">
        <v>2377</v>
      </c>
      <c r="B17" s="746" t="s">
        <v>2378</v>
      </c>
      <c r="C17" s="653" t="s">
        <v>2379</v>
      </c>
      <c r="D17" s="1535">
        <v>5</v>
      </c>
      <c r="E17" s="1535">
        <v>5</v>
      </c>
      <c r="F17" s="1535">
        <v>5</v>
      </c>
      <c r="G17" s="1535">
        <v>5</v>
      </c>
      <c r="H17" s="1535">
        <v>3</v>
      </c>
      <c r="I17" s="1526"/>
      <c r="J17" s="1526"/>
      <c r="K17" s="1526"/>
      <c r="L17" s="1535">
        <v>4</v>
      </c>
      <c r="M17" s="1535">
        <v>3</v>
      </c>
      <c r="N17" s="1526"/>
      <c r="O17" s="1526"/>
      <c r="P17" s="1521"/>
      <c r="Q17" s="1522"/>
      <c r="R17" s="1521"/>
      <c r="S17" s="1523" t="s">
        <v>2380</v>
      </c>
      <c r="T17" s="2049"/>
      <c r="U17" s="2049"/>
      <c r="V17" s="2049"/>
      <c r="W17" s="2049"/>
    </row>
    <row r="18" spans="1:23" ht="73.5" customHeight="1">
      <c r="A18" s="1533" t="s">
        <v>2381</v>
      </c>
      <c r="B18" s="746" t="s">
        <v>464</v>
      </c>
      <c r="C18" s="653" t="s">
        <v>2382</v>
      </c>
      <c r="D18" s="1524"/>
      <c r="E18" s="1524"/>
      <c r="F18" s="1524"/>
      <c r="G18" s="1524"/>
      <c r="H18" s="1526"/>
      <c r="I18" s="1524"/>
      <c r="J18" s="1524"/>
      <c r="K18" s="1540"/>
      <c r="L18" s="1524"/>
      <c r="M18" s="1524"/>
      <c r="N18" s="1524"/>
      <c r="O18" s="1524"/>
      <c r="P18" s="1551">
        <v>3701046</v>
      </c>
      <c r="Q18" s="1525"/>
      <c r="R18" s="1521"/>
      <c r="S18" s="1523"/>
      <c r="T18" s="2049"/>
      <c r="U18" s="2049"/>
      <c r="V18" s="2049"/>
      <c r="W18" s="2049"/>
    </row>
    <row r="19" spans="1:23" ht="28.5">
      <c r="A19" s="1533" t="s">
        <v>2383</v>
      </c>
      <c r="B19" s="746" t="s">
        <v>243</v>
      </c>
      <c r="C19" s="653" t="s">
        <v>2384</v>
      </c>
      <c r="D19" s="1526"/>
      <c r="E19" s="1526"/>
      <c r="F19" s="1526"/>
      <c r="G19" s="1535">
        <v>100</v>
      </c>
      <c r="H19" s="1526"/>
      <c r="I19" s="1526"/>
      <c r="J19" s="1526"/>
      <c r="K19" s="1526"/>
      <c r="L19" s="1535">
        <v>100</v>
      </c>
      <c r="M19" s="1526"/>
      <c r="N19" s="1526"/>
      <c r="O19" s="1526"/>
      <c r="P19" s="1520"/>
      <c r="Q19" s="1541"/>
      <c r="R19" s="1541"/>
      <c r="S19" s="1541"/>
      <c r="T19" s="2049"/>
      <c r="U19" s="2049"/>
      <c r="V19" s="2049"/>
      <c r="W19" s="2049"/>
    </row>
    <row r="20" spans="1:23" ht="263.25" customHeight="1">
      <c r="A20" s="746" t="s">
        <v>2385</v>
      </c>
      <c r="B20" s="746" t="s">
        <v>2386</v>
      </c>
      <c r="C20" s="653" t="s">
        <v>2387</v>
      </c>
      <c r="D20" s="1526"/>
      <c r="E20" s="1526"/>
      <c r="F20" s="1526"/>
      <c r="G20" s="1535">
        <v>100</v>
      </c>
      <c r="H20" s="1526"/>
      <c r="I20" s="1526"/>
      <c r="J20" s="1526"/>
      <c r="K20" s="1526"/>
      <c r="L20" s="1535">
        <v>100</v>
      </c>
      <c r="M20" s="1526"/>
      <c r="N20" s="1526"/>
      <c r="O20" s="1526"/>
      <c r="P20" s="1520"/>
      <c r="Q20" s="1541"/>
      <c r="R20" s="1541"/>
      <c r="S20" s="1541"/>
      <c r="T20" s="2049"/>
      <c r="U20" s="2049"/>
      <c r="V20" s="2049"/>
      <c r="W20" s="2049"/>
    </row>
    <row r="21" spans="1:23" ht="126" customHeight="1">
      <c r="A21" s="746" t="s">
        <v>2388</v>
      </c>
      <c r="B21" s="746" t="s">
        <v>2389</v>
      </c>
      <c r="C21" s="653" t="s">
        <v>2390</v>
      </c>
      <c r="D21" s="1521"/>
      <c r="E21" s="1521"/>
      <c r="F21" s="1521"/>
      <c r="G21" s="1535">
        <v>100</v>
      </c>
      <c r="H21" s="1521"/>
      <c r="I21" s="1521"/>
      <c r="J21" s="1521"/>
      <c r="K21" s="1521"/>
      <c r="L21" s="1527">
        <v>100</v>
      </c>
      <c r="M21" s="1521"/>
      <c r="N21" s="1521"/>
      <c r="O21" s="1521"/>
      <c r="P21" s="1520"/>
      <c r="Q21" s="1522"/>
      <c r="R21" s="1528"/>
      <c r="S21" s="1521"/>
      <c r="T21" s="2049"/>
      <c r="U21" s="2049"/>
      <c r="V21" s="2049"/>
      <c r="W21" s="2049"/>
    </row>
    <row r="22" spans="1:23" ht="90" customHeight="1">
      <c r="A22" s="746" t="s">
        <v>2391</v>
      </c>
      <c r="B22" s="746" t="s">
        <v>2392</v>
      </c>
      <c r="C22" s="653" t="s">
        <v>2393</v>
      </c>
      <c r="D22" s="1521"/>
      <c r="E22" s="1521"/>
      <c r="F22" s="1521"/>
      <c r="G22" s="1535">
        <v>3</v>
      </c>
      <c r="H22" s="1521"/>
      <c r="I22" s="1521"/>
      <c r="J22" s="1521"/>
      <c r="K22" s="1521"/>
      <c r="L22" s="1521"/>
      <c r="M22" s="1521"/>
      <c r="N22" s="1521"/>
      <c r="O22" s="1521"/>
      <c r="P22" s="1520">
        <v>4500000</v>
      </c>
      <c r="Q22" s="1522"/>
      <c r="R22" s="1528"/>
      <c r="S22" s="1521"/>
      <c r="T22" s="2049"/>
      <c r="U22" s="2049"/>
      <c r="V22" s="2049"/>
      <c r="W22" s="2049"/>
    </row>
    <row r="23" spans="1:23" ht="15.75">
      <c r="A23" s="1533" t="s">
        <v>2394</v>
      </c>
      <c r="B23" s="746"/>
      <c r="C23" s="653"/>
      <c r="D23" s="1529"/>
      <c r="E23" s="1529"/>
      <c r="F23" s="1529"/>
      <c r="G23" s="1529"/>
      <c r="H23" s="1529"/>
      <c r="I23" s="1529"/>
      <c r="J23" s="1529"/>
      <c r="K23" s="1529"/>
      <c r="L23" s="1529"/>
      <c r="M23" s="1529"/>
      <c r="N23" s="1529"/>
      <c r="O23" s="1529"/>
      <c r="P23" s="1552">
        <v>14000000</v>
      </c>
      <c r="Q23" s="1530"/>
      <c r="R23" s="1531"/>
      <c r="S23" s="1529"/>
      <c r="T23" s="2049"/>
      <c r="U23" s="2049"/>
      <c r="V23" s="2049"/>
      <c r="W23" s="2049"/>
    </row>
    <row r="24" spans="1:23" ht="124.5" customHeight="1">
      <c r="A24" s="746" t="s">
        <v>2395</v>
      </c>
      <c r="B24" s="746" t="s">
        <v>2396</v>
      </c>
      <c r="C24" s="653" t="s">
        <v>2397</v>
      </c>
      <c r="D24" s="1529"/>
      <c r="E24" s="1529"/>
      <c r="F24" s="1529"/>
      <c r="G24" s="1535">
        <v>62</v>
      </c>
      <c r="H24" s="1529"/>
      <c r="I24" s="1529"/>
      <c r="J24" s="1529"/>
      <c r="K24" s="1529"/>
      <c r="L24" s="1529"/>
      <c r="M24" s="1529"/>
      <c r="N24" s="1529"/>
      <c r="O24" s="1529"/>
      <c r="P24" s="1520"/>
      <c r="Q24" s="1530"/>
      <c r="R24" s="1529"/>
      <c r="S24" s="1532" t="s">
        <v>2398</v>
      </c>
      <c r="T24" s="2049"/>
      <c r="U24" s="2049"/>
      <c r="V24" s="2049"/>
      <c r="W24" s="2049"/>
    </row>
    <row r="25" spans="1:23" ht="110.25" customHeight="1">
      <c r="A25" s="746" t="s">
        <v>2399</v>
      </c>
      <c r="B25" s="746" t="s">
        <v>2400</v>
      </c>
      <c r="C25" s="653" t="s">
        <v>2401</v>
      </c>
      <c r="D25" s="1535">
        <v>107</v>
      </c>
      <c r="E25" s="1535">
        <v>105</v>
      </c>
      <c r="F25" s="1535">
        <v>107</v>
      </c>
      <c r="G25" s="1535">
        <v>105</v>
      </c>
      <c r="H25" s="1535">
        <v>105</v>
      </c>
      <c r="I25" s="1535">
        <v>105</v>
      </c>
      <c r="J25" s="1535">
        <v>107</v>
      </c>
      <c r="K25" s="1535">
        <v>105</v>
      </c>
      <c r="L25" s="1535">
        <v>105</v>
      </c>
      <c r="M25" s="1535">
        <v>107</v>
      </c>
      <c r="N25" s="1535">
        <v>105</v>
      </c>
      <c r="O25" s="1535">
        <v>105</v>
      </c>
      <c r="P25" s="1529"/>
      <c r="Q25" s="1531"/>
      <c r="R25" s="1529"/>
      <c r="S25" s="1532" t="s">
        <v>2398</v>
      </c>
      <c r="T25" s="2049"/>
      <c r="U25" s="2049"/>
      <c r="V25" s="2049"/>
      <c r="W25" s="2049"/>
    </row>
    <row r="26" spans="1:23" ht="27">
      <c r="A26" s="1533" t="s">
        <v>2402</v>
      </c>
      <c r="B26" s="1533" t="s">
        <v>2403</v>
      </c>
      <c r="C26" s="1534" t="s">
        <v>2404</v>
      </c>
      <c r="D26" s="1526"/>
      <c r="E26" s="1526"/>
      <c r="F26" s="1526"/>
      <c r="G26" s="1526"/>
      <c r="H26" s="1526"/>
      <c r="I26" s="1526"/>
      <c r="J26" s="1526"/>
      <c r="K26" s="1526"/>
      <c r="L26" s="1526"/>
      <c r="M26" s="1526"/>
      <c r="N26" s="1526"/>
      <c r="O26" s="1526"/>
      <c r="P26" s="1526"/>
      <c r="Q26" s="1541"/>
      <c r="R26" s="1541"/>
      <c r="S26" s="1541"/>
      <c r="T26" s="2049"/>
      <c r="U26" s="2049"/>
      <c r="V26" s="2049"/>
      <c r="W26" s="2049"/>
    </row>
    <row r="27" spans="1:23" ht="165" customHeight="1">
      <c r="A27" s="746" t="s">
        <v>2405</v>
      </c>
      <c r="B27" s="746" t="s">
        <v>313</v>
      </c>
      <c r="C27" s="653" t="s">
        <v>2406</v>
      </c>
      <c r="D27" s="1526"/>
      <c r="E27" s="1526"/>
      <c r="F27" s="1526"/>
      <c r="G27" s="1535">
        <v>1</v>
      </c>
      <c r="H27" s="1526"/>
      <c r="I27" s="1526"/>
      <c r="J27" s="1526"/>
      <c r="K27" s="1526"/>
      <c r="L27" s="1526"/>
      <c r="M27" s="1526"/>
      <c r="N27" s="1526"/>
      <c r="O27" s="1526"/>
      <c r="P27" s="1520"/>
      <c r="Q27" s="1541"/>
      <c r="R27" s="1541"/>
      <c r="S27" s="746" t="s">
        <v>2407</v>
      </c>
      <c r="T27" s="2049"/>
      <c r="U27" s="2049"/>
      <c r="V27" s="2049"/>
      <c r="W27" s="2049"/>
    </row>
    <row r="28" spans="1:23" ht="42.75">
      <c r="A28" s="746" t="s">
        <v>2408</v>
      </c>
      <c r="B28" s="746" t="s">
        <v>2409</v>
      </c>
      <c r="C28" s="653" t="s">
        <v>2410</v>
      </c>
      <c r="D28" s="1526"/>
      <c r="E28" s="1535">
        <v>1</v>
      </c>
      <c r="F28" s="1526"/>
      <c r="G28" s="1526"/>
      <c r="H28" s="1526"/>
      <c r="I28" s="1526"/>
      <c r="J28" s="1526"/>
      <c r="K28" s="1526"/>
      <c r="L28" s="1526"/>
      <c r="M28" s="1526"/>
      <c r="N28" s="1526"/>
      <c r="O28" s="1526"/>
      <c r="P28" s="1520"/>
      <c r="Q28" s="1542"/>
      <c r="R28" s="1541"/>
      <c r="S28" s="1541" t="s">
        <v>2411</v>
      </c>
      <c r="T28" s="2049"/>
      <c r="U28" s="2049"/>
      <c r="V28" s="2049"/>
      <c r="W28" s="2049"/>
    </row>
    <row r="29" spans="1:23" ht="27">
      <c r="A29" s="1438" t="s">
        <v>2412</v>
      </c>
      <c r="B29" s="1438" t="s">
        <v>2413</v>
      </c>
      <c r="C29" s="1438" t="s">
        <v>2414</v>
      </c>
      <c r="D29" s="1438"/>
      <c r="E29" s="1438"/>
      <c r="F29" s="1438"/>
      <c r="G29" s="1438"/>
      <c r="H29" s="1438"/>
      <c r="I29" s="1438"/>
      <c r="J29" s="1438"/>
      <c r="K29" s="1438"/>
      <c r="L29" s="1438"/>
      <c r="M29" s="1438"/>
      <c r="N29" s="1438"/>
      <c r="O29" s="1438"/>
      <c r="P29" s="1815">
        <f>SUM(P31:P56)</f>
        <v>276444830</v>
      </c>
      <c r="Q29" s="1438"/>
      <c r="R29" s="1438"/>
      <c r="S29" s="1438"/>
      <c r="T29" s="2049"/>
      <c r="U29" s="2049"/>
      <c r="V29" s="2049"/>
      <c r="W29" s="2049"/>
    </row>
    <row r="30" spans="1:23" ht="27">
      <c r="A30" s="1533" t="s">
        <v>2415</v>
      </c>
      <c r="B30" s="1533" t="s">
        <v>2416</v>
      </c>
      <c r="C30" s="1534" t="s">
        <v>2414</v>
      </c>
      <c r="D30" s="653"/>
      <c r="E30" s="653"/>
      <c r="F30" s="653"/>
      <c r="G30" s="653"/>
      <c r="H30" s="653"/>
      <c r="I30" s="653"/>
      <c r="J30" s="653"/>
      <c r="K30" s="653"/>
      <c r="L30" s="653"/>
      <c r="M30" s="653"/>
      <c r="N30" s="653"/>
      <c r="O30" s="653"/>
      <c r="Q30" s="1541"/>
      <c r="R30" s="1541"/>
      <c r="S30" s="1541"/>
      <c r="T30" s="2049"/>
      <c r="U30" s="2049"/>
      <c r="V30" s="2049"/>
      <c r="W30" s="2049"/>
    </row>
    <row r="31" spans="1:23" ht="28.5">
      <c r="A31" s="653" t="s">
        <v>2417</v>
      </c>
      <c r="B31" s="653" t="s">
        <v>2418</v>
      </c>
      <c r="C31" s="653" t="s">
        <v>2414</v>
      </c>
      <c r="D31" s="1535">
        <v>2</v>
      </c>
      <c r="E31" s="1535">
        <v>3</v>
      </c>
      <c r="F31" s="1535">
        <v>10</v>
      </c>
      <c r="G31" s="1535">
        <v>9</v>
      </c>
      <c r="H31" s="1535">
        <v>8</v>
      </c>
      <c r="I31" s="1535">
        <v>13</v>
      </c>
      <c r="J31" s="1535">
        <v>15</v>
      </c>
      <c r="K31" s="1535">
        <v>10</v>
      </c>
      <c r="L31" s="1535">
        <v>5</v>
      </c>
      <c r="M31" s="1535">
        <v>8</v>
      </c>
      <c r="N31" s="1535">
        <v>5</v>
      </c>
      <c r="O31" s="1535">
        <v>2</v>
      </c>
      <c r="P31" s="1520"/>
      <c r="Q31" s="1541"/>
      <c r="R31" s="1541"/>
      <c r="S31" s="1541"/>
      <c r="T31" s="2049"/>
      <c r="U31" s="2049"/>
      <c r="V31" s="2049"/>
      <c r="W31" s="2049"/>
    </row>
    <row r="32" spans="1:23" ht="28.5">
      <c r="A32" s="1533" t="s">
        <v>2419</v>
      </c>
      <c r="B32" s="746" t="s">
        <v>2420</v>
      </c>
      <c r="C32" s="653" t="s">
        <v>2421</v>
      </c>
      <c r="D32" s="1535">
        <v>4</v>
      </c>
      <c r="E32" s="1535">
        <v>4</v>
      </c>
      <c r="F32" s="1535">
        <v>4</v>
      </c>
      <c r="G32" s="1535">
        <v>4</v>
      </c>
      <c r="H32" s="1535">
        <v>2</v>
      </c>
      <c r="I32" s="1535">
        <v>2</v>
      </c>
      <c r="J32" s="1535">
        <v>4</v>
      </c>
      <c r="K32" s="1535">
        <v>4</v>
      </c>
      <c r="L32" s="1535">
        <v>3</v>
      </c>
      <c r="M32" s="1535">
        <v>4</v>
      </c>
      <c r="N32" s="1535">
        <v>3</v>
      </c>
      <c r="O32" s="1535">
        <v>4</v>
      </c>
      <c r="P32" s="1843">
        <v>8593410</v>
      </c>
      <c r="Q32" s="1522"/>
      <c r="R32" s="1521"/>
      <c r="S32" s="1521"/>
      <c r="T32" s="2049"/>
      <c r="U32" s="2049"/>
      <c r="V32" s="2049"/>
      <c r="W32" s="2049"/>
    </row>
    <row r="33" spans="1:23" ht="42.75">
      <c r="A33" s="746" t="s">
        <v>2422</v>
      </c>
      <c r="B33" s="746" t="s">
        <v>2423</v>
      </c>
      <c r="C33" s="653" t="s">
        <v>2424</v>
      </c>
      <c r="D33" s="1535">
        <v>66</v>
      </c>
      <c r="E33" s="1535">
        <v>67</v>
      </c>
      <c r="F33" s="1535">
        <v>67</v>
      </c>
      <c r="G33" s="1535">
        <v>67</v>
      </c>
      <c r="H33" s="1535">
        <v>67</v>
      </c>
      <c r="I33" s="1535">
        <v>67</v>
      </c>
      <c r="J33" s="1535">
        <v>66</v>
      </c>
      <c r="K33" s="1535">
        <v>67</v>
      </c>
      <c r="L33" s="1535">
        <v>66</v>
      </c>
      <c r="M33" s="1535">
        <v>67</v>
      </c>
      <c r="N33" s="1535">
        <v>67</v>
      </c>
      <c r="O33" s="1535">
        <v>66</v>
      </c>
      <c r="Q33" s="1522"/>
      <c r="R33" s="1521"/>
      <c r="S33" s="1523" t="s">
        <v>2425</v>
      </c>
      <c r="T33" s="2049"/>
      <c r="U33" s="2049"/>
      <c r="V33" s="2049"/>
      <c r="W33" s="2049"/>
    </row>
    <row r="34" spans="1:23" ht="28.5">
      <c r="A34" s="653" t="s">
        <v>2426</v>
      </c>
      <c r="B34" s="653" t="s">
        <v>2427</v>
      </c>
      <c r="C34" s="653" t="s">
        <v>2428</v>
      </c>
      <c r="D34" s="1535">
        <v>42</v>
      </c>
      <c r="E34" s="1535">
        <v>42</v>
      </c>
      <c r="F34" s="1535">
        <v>42</v>
      </c>
      <c r="G34" s="1535">
        <v>42</v>
      </c>
      <c r="H34" s="1535">
        <v>42</v>
      </c>
      <c r="I34" s="1535">
        <v>42</v>
      </c>
      <c r="J34" s="1535">
        <v>42</v>
      </c>
      <c r="K34" s="1535">
        <v>42</v>
      </c>
      <c r="L34" s="1535">
        <v>42</v>
      </c>
      <c r="M34" s="1535">
        <v>42</v>
      </c>
      <c r="N34" s="1535">
        <v>42</v>
      </c>
      <c r="O34" s="1535">
        <v>43</v>
      </c>
      <c r="P34" s="1520"/>
      <c r="Q34" s="1534"/>
      <c r="R34" s="1534"/>
      <c r="S34" s="1534"/>
      <c r="T34" s="2049"/>
      <c r="U34" s="2049"/>
      <c r="V34" s="2049"/>
      <c r="W34" s="2049"/>
    </row>
    <row r="35" spans="1:23" ht="57">
      <c r="A35" s="653" t="s">
        <v>2429</v>
      </c>
      <c r="B35" s="653" t="s">
        <v>2430</v>
      </c>
      <c r="C35" s="653" t="s">
        <v>2431</v>
      </c>
      <c r="D35" s="1535">
        <v>10</v>
      </c>
      <c r="E35" s="1535">
        <v>10</v>
      </c>
      <c r="F35" s="1535">
        <v>10</v>
      </c>
      <c r="G35" s="1535">
        <v>10</v>
      </c>
      <c r="H35" s="1535">
        <v>10</v>
      </c>
      <c r="I35" s="1535">
        <v>10</v>
      </c>
      <c r="J35" s="1535">
        <v>10</v>
      </c>
      <c r="K35" s="1535">
        <v>10</v>
      </c>
      <c r="L35" s="1535">
        <v>10</v>
      </c>
      <c r="M35" s="1535">
        <v>10</v>
      </c>
      <c r="N35" s="1535">
        <v>10</v>
      </c>
      <c r="O35" s="1535">
        <v>10</v>
      </c>
      <c r="P35" s="1520"/>
      <c r="Q35" s="1534"/>
      <c r="R35" s="1534"/>
      <c r="S35" s="1534"/>
      <c r="T35" s="2049"/>
      <c r="U35" s="2049"/>
      <c r="V35" s="2049"/>
      <c r="W35" s="2049"/>
    </row>
    <row r="36" spans="1:23" ht="28.5">
      <c r="A36" s="746" t="s">
        <v>2432</v>
      </c>
      <c r="B36" s="746" t="s">
        <v>2433</v>
      </c>
      <c r="C36" s="653" t="s">
        <v>2434</v>
      </c>
      <c r="D36" s="654"/>
      <c r="E36" s="1535">
        <v>2</v>
      </c>
      <c r="F36" s="654"/>
      <c r="G36" s="1535">
        <v>2</v>
      </c>
      <c r="H36" s="654"/>
      <c r="I36" s="1535">
        <v>2</v>
      </c>
      <c r="J36" s="654"/>
      <c r="K36" s="1535">
        <v>2</v>
      </c>
      <c r="L36" s="654"/>
      <c r="M36" s="1535">
        <v>2</v>
      </c>
      <c r="N36" s="654"/>
      <c r="O36" s="1535">
        <v>4</v>
      </c>
      <c r="P36" s="1520"/>
      <c r="Q36" s="1541"/>
      <c r="R36" s="1541"/>
      <c r="S36" s="1541"/>
      <c r="T36" s="2049"/>
      <c r="U36" s="2049"/>
      <c r="V36" s="2049"/>
      <c r="W36" s="2049"/>
    </row>
    <row r="37" spans="1:23" ht="42.75">
      <c r="A37" s="746" t="s">
        <v>2435</v>
      </c>
      <c r="B37" s="746" t="s">
        <v>2433</v>
      </c>
      <c r="C37" s="653" t="s">
        <v>2434</v>
      </c>
      <c r="D37" s="654"/>
      <c r="E37" s="1535">
        <v>2</v>
      </c>
      <c r="F37" s="654"/>
      <c r="G37" s="1535">
        <v>2</v>
      </c>
      <c r="H37" s="654"/>
      <c r="I37" s="1535">
        <v>2</v>
      </c>
      <c r="J37" s="654"/>
      <c r="K37" s="1535">
        <v>2</v>
      </c>
      <c r="L37" s="654"/>
      <c r="M37" s="1535">
        <v>2</v>
      </c>
      <c r="N37" s="654"/>
      <c r="O37" s="1535">
        <v>4</v>
      </c>
      <c r="P37" s="1520"/>
      <c r="Q37" s="1541"/>
      <c r="R37" s="1541"/>
      <c r="S37" s="1541"/>
      <c r="T37" s="2049"/>
      <c r="U37" s="2049"/>
      <c r="V37" s="2049"/>
      <c r="W37" s="2049"/>
    </row>
    <row r="38" spans="1:23" ht="27">
      <c r="A38" s="1533" t="s">
        <v>3472</v>
      </c>
      <c r="B38" s="746"/>
      <c r="C38" s="653"/>
      <c r="D38" s="654"/>
      <c r="E38" s="1535"/>
      <c r="F38" s="654"/>
      <c r="G38" s="1535"/>
      <c r="H38" s="654"/>
      <c r="I38" s="1535"/>
      <c r="J38" s="654"/>
      <c r="K38" s="1535"/>
      <c r="L38" s="654"/>
      <c r="M38" s="1535"/>
      <c r="N38" s="654"/>
      <c r="O38" s="1535"/>
      <c r="P38" s="1520"/>
      <c r="Q38" s="1541"/>
      <c r="R38" s="1541"/>
      <c r="S38" s="1541"/>
      <c r="T38" s="2049"/>
      <c r="U38" s="2049"/>
      <c r="V38" s="2049"/>
      <c r="W38" s="2049"/>
    </row>
    <row r="39" spans="1:23" ht="28.5">
      <c r="A39" s="1543" t="s">
        <v>3473</v>
      </c>
      <c r="B39" s="656" t="s">
        <v>2437</v>
      </c>
      <c r="C39" s="1536"/>
      <c r="D39" s="654"/>
      <c r="E39" s="1524"/>
      <c r="F39" s="654"/>
      <c r="G39" s="1524"/>
      <c r="H39" s="654"/>
      <c r="I39" s="1524"/>
      <c r="J39" s="654"/>
      <c r="K39" s="1524"/>
      <c r="L39" s="654"/>
      <c r="M39" s="1524"/>
      <c r="N39" s="654"/>
      <c r="O39" s="1524"/>
      <c r="P39" s="1550">
        <v>76775102</v>
      </c>
      <c r="Q39" s="1541"/>
      <c r="R39" s="1541"/>
      <c r="S39" s="1541"/>
      <c r="T39" s="2049"/>
      <c r="U39" s="2049"/>
      <c r="V39" s="2049"/>
      <c r="W39" s="2049"/>
    </row>
    <row r="40" spans="1:23" ht="42.75">
      <c r="A40" s="746" t="s">
        <v>2438</v>
      </c>
      <c r="B40" s="746" t="s">
        <v>2439</v>
      </c>
      <c r="C40" s="653" t="s">
        <v>2440</v>
      </c>
      <c r="D40" s="1537"/>
      <c r="E40" s="1524"/>
      <c r="F40" s="1521"/>
      <c r="G40" s="1535">
        <v>1</v>
      </c>
      <c r="H40" s="1524"/>
      <c r="I40" s="1524"/>
      <c r="J40" s="1524"/>
      <c r="K40" s="1524"/>
      <c r="L40" s="1535">
        <v>1</v>
      </c>
      <c r="M40" s="1521"/>
      <c r="N40" s="1521"/>
      <c r="O40" s="1521"/>
      <c r="P40" s="1520"/>
      <c r="Q40" s="1538"/>
      <c r="R40" s="1543"/>
      <c r="S40" s="1543"/>
      <c r="T40" s="2049"/>
      <c r="U40" s="2049"/>
      <c r="V40" s="2049"/>
      <c r="W40" s="2049"/>
    </row>
    <row r="41" spans="1:23" ht="42.75">
      <c r="A41" s="746" t="s">
        <v>2441</v>
      </c>
      <c r="B41" s="746" t="s">
        <v>2442</v>
      </c>
      <c r="C41" s="653" t="s">
        <v>2410</v>
      </c>
      <c r="D41" s="1535">
        <v>1</v>
      </c>
      <c r="E41" s="1544"/>
      <c r="F41" s="1544"/>
      <c r="G41" s="1544"/>
      <c r="H41" s="1544"/>
      <c r="I41" s="1544"/>
      <c r="J41" s="1544"/>
      <c r="K41" s="1544"/>
      <c r="L41" s="1544"/>
      <c r="M41" s="1544"/>
      <c r="N41" s="1544"/>
      <c r="O41" s="1544"/>
      <c r="P41" s="1841">
        <v>1650000</v>
      </c>
      <c r="Q41" s="1541"/>
      <c r="R41" s="1541"/>
      <c r="S41" s="1541"/>
      <c r="T41" s="2049"/>
      <c r="U41" s="2049"/>
      <c r="V41" s="2049"/>
      <c r="W41" s="2049"/>
    </row>
    <row r="42" spans="1:23" ht="27">
      <c r="A42" s="1534" t="s">
        <v>2443</v>
      </c>
      <c r="B42" s="1545" t="s">
        <v>1419</v>
      </c>
      <c r="C42" s="1545" t="s">
        <v>2444</v>
      </c>
      <c r="D42" s="1544"/>
      <c r="E42" s="1544"/>
      <c r="F42" s="1544"/>
      <c r="G42" s="1544"/>
      <c r="H42" s="1544"/>
      <c r="I42" s="1544"/>
      <c r="J42" s="1544"/>
      <c r="K42" s="1544"/>
      <c r="L42" s="1544"/>
      <c r="M42" s="1544"/>
      <c r="N42" s="1544"/>
      <c r="O42" s="1544"/>
      <c r="P42" s="1550">
        <f>P43+P44+P46+P48+P49+P50+P52+P56+P59+P60</f>
        <v>101307384</v>
      </c>
      <c r="Q42" s="1545"/>
      <c r="R42" s="1545"/>
      <c r="S42" s="1545"/>
      <c r="T42" s="2049"/>
      <c r="U42" s="2049"/>
      <c r="V42" s="2049"/>
      <c r="W42" s="2049"/>
    </row>
    <row r="43" spans="1:23" ht="42.75">
      <c r="A43" s="653" t="s">
        <v>2445</v>
      </c>
      <c r="B43" s="1536" t="s">
        <v>2446</v>
      </c>
      <c r="C43" s="1536" t="s">
        <v>2447</v>
      </c>
      <c r="D43" s="1535">
        <v>3</v>
      </c>
      <c r="E43" s="1535">
        <v>3</v>
      </c>
      <c r="F43" s="1535">
        <v>3</v>
      </c>
      <c r="G43" s="1535">
        <v>3</v>
      </c>
      <c r="H43" s="1535">
        <v>3</v>
      </c>
      <c r="I43" s="1535">
        <v>3</v>
      </c>
      <c r="J43" s="1535">
        <v>3</v>
      </c>
      <c r="K43" s="1535">
        <v>3</v>
      </c>
      <c r="L43" s="1535">
        <v>3</v>
      </c>
      <c r="M43" s="1535">
        <v>3</v>
      </c>
      <c r="N43" s="1535">
        <v>3</v>
      </c>
      <c r="O43" s="1535">
        <v>3</v>
      </c>
      <c r="P43" s="1520">
        <v>17400000</v>
      </c>
      <c r="Q43" s="1545"/>
      <c r="R43" s="1545"/>
      <c r="S43" s="1545"/>
      <c r="T43" s="2049"/>
      <c r="U43" s="2049"/>
      <c r="V43" s="2049"/>
      <c r="W43" s="2049"/>
    </row>
    <row r="44" spans="1:23" ht="42.75">
      <c r="A44" s="653" t="s">
        <v>2448</v>
      </c>
      <c r="B44" s="1536" t="s">
        <v>2449</v>
      </c>
      <c r="C44" s="1536" t="s">
        <v>2421</v>
      </c>
      <c r="D44" s="1535">
        <v>3</v>
      </c>
      <c r="E44" s="1535">
        <v>3</v>
      </c>
      <c r="F44" s="1535">
        <v>4</v>
      </c>
      <c r="G44" s="1535">
        <v>3</v>
      </c>
      <c r="H44" s="1535">
        <v>3</v>
      </c>
      <c r="I44" s="1535">
        <v>5</v>
      </c>
      <c r="J44" s="1535">
        <v>3</v>
      </c>
      <c r="K44" s="1535">
        <v>3</v>
      </c>
      <c r="L44" s="1535">
        <v>5</v>
      </c>
      <c r="M44" s="1535">
        <v>3</v>
      </c>
      <c r="N44" s="1535">
        <v>3</v>
      </c>
      <c r="O44" s="1535">
        <v>4</v>
      </c>
      <c r="P44" s="1520">
        <v>20400000</v>
      </c>
      <c r="Q44" s="1545"/>
      <c r="R44" s="1545"/>
      <c r="S44" s="1545"/>
      <c r="T44" s="2049"/>
      <c r="U44" s="2049"/>
      <c r="V44" s="2049"/>
      <c r="W44" s="2049"/>
    </row>
    <row r="45" spans="1:23" ht="28.5">
      <c r="A45" s="653" t="s">
        <v>2450</v>
      </c>
      <c r="B45" s="656" t="s">
        <v>2451</v>
      </c>
      <c r="C45" s="1536" t="s">
        <v>1420</v>
      </c>
      <c r="D45" s="1535">
        <v>1</v>
      </c>
      <c r="E45" s="1535">
        <v>1</v>
      </c>
      <c r="F45" s="1535">
        <v>1</v>
      </c>
      <c r="G45" s="1535">
        <v>1</v>
      </c>
      <c r="H45" s="1535">
        <v>1</v>
      </c>
      <c r="I45" s="1535">
        <v>1</v>
      </c>
      <c r="J45" s="1535">
        <v>1</v>
      </c>
      <c r="K45" s="1535">
        <v>1</v>
      </c>
      <c r="L45" s="1535">
        <v>1</v>
      </c>
      <c r="M45" s="1535">
        <v>1</v>
      </c>
      <c r="N45" s="1535">
        <v>1</v>
      </c>
      <c r="O45" s="1535">
        <v>1</v>
      </c>
      <c r="P45" s="1520"/>
      <c r="Q45" s="1545"/>
      <c r="R45" s="1545"/>
      <c r="S45" s="1545"/>
      <c r="T45" s="2049"/>
      <c r="U45" s="2049"/>
      <c r="V45" s="2049"/>
      <c r="W45" s="2049"/>
    </row>
    <row r="46" spans="1:23" ht="28.5">
      <c r="A46" s="653" t="s">
        <v>2452</v>
      </c>
      <c r="B46" s="1536" t="s">
        <v>2453</v>
      </c>
      <c r="C46" s="1536" t="s">
        <v>2454</v>
      </c>
      <c r="D46" s="1535">
        <v>1</v>
      </c>
      <c r="E46" s="1535">
        <v>1</v>
      </c>
      <c r="F46" s="1535">
        <v>1</v>
      </c>
      <c r="G46" s="1535">
        <v>1</v>
      </c>
      <c r="H46" s="1535">
        <v>1</v>
      </c>
      <c r="I46" s="1535">
        <v>1</v>
      </c>
      <c r="J46" s="1535">
        <v>1</v>
      </c>
      <c r="K46" s="1535">
        <v>1</v>
      </c>
      <c r="L46" s="1535">
        <v>1</v>
      </c>
      <c r="M46" s="1535">
        <v>1</v>
      </c>
      <c r="N46" s="1535">
        <v>1</v>
      </c>
      <c r="O46" s="1535">
        <v>1</v>
      </c>
      <c r="P46" s="1841">
        <v>2049850</v>
      </c>
      <c r="Q46" s="1545"/>
      <c r="R46" s="1545"/>
      <c r="S46" s="1545"/>
      <c r="T46" s="2049"/>
      <c r="U46" s="2049"/>
      <c r="V46" s="2049"/>
      <c r="W46" s="2049"/>
    </row>
    <row r="47" spans="1:23" ht="42.75">
      <c r="A47" s="653" t="s">
        <v>2455</v>
      </c>
      <c r="B47" s="746" t="s">
        <v>2456</v>
      </c>
      <c r="C47" s="1536" t="s">
        <v>2457</v>
      </c>
      <c r="D47" s="1535">
        <v>1</v>
      </c>
      <c r="E47" s="1535">
        <v>1</v>
      </c>
      <c r="F47" s="1535">
        <v>1</v>
      </c>
      <c r="G47" s="1535">
        <v>1</v>
      </c>
      <c r="H47" s="1535">
        <v>1</v>
      </c>
      <c r="I47" s="1535">
        <v>1</v>
      </c>
      <c r="J47" s="1535">
        <v>1</v>
      </c>
      <c r="K47" s="1535">
        <v>1</v>
      </c>
      <c r="L47" s="1535">
        <v>1</v>
      </c>
      <c r="M47" s="1535">
        <v>1</v>
      </c>
      <c r="N47" s="1535">
        <v>1</v>
      </c>
      <c r="O47" s="1535">
        <v>1</v>
      </c>
      <c r="P47" s="1546"/>
      <c r="Q47" s="1536"/>
      <c r="R47" s="1536"/>
      <c r="S47" s="1536"/>
      <c r="T47" s="2049"/>
      <c r="U47" s="2049"/>
      <c r="V47" s="2049"/>
      <c r="W47" s="2049"/>
    </row>
    <row r="48" spans="1:23" ht="42.75">
      <c r="A48" s="653" t="s">
        <v>2458</v>
      </c>
      <c r="B48" s="1536" t="s">
        <v>2459</v>
      </c>
      <c r="C48" s="1536" t="s">
        <v>1024</v>
      </c>
      <c r="D48" s="1535">
        <v>1</v>
      </c>
      <c r="E48" s="1535">
        <v>1</v>
      </c>
      <c r="F48" s="1535">
        <v>1</v>
      </c>
      <c r="G48" s="1535">
        <v>1</v>
      </c>
      <c r="H48" s="1535">
        <v>1</v>
      </c>
      <c r="I48" s="1535">
        <v>1</v>
      </c>
      <c r="J48" s="1535">
        <v>1</v>
      </c>
      <c r="K48" s="1535">
        <v>1</v>
      </c>
      <c r="L48" s="1535">
        <v>1</v>
      </c>
      <c r="M48" s="1535">
        <v>1</v>
      </c>
      <c r="N48" s="1535">
        <v>1</v>
      </c>
      <c r="O48" s="1535">
        <v>1</v>
      </c>
      <c r="P48" s="1546">
        <v>7500000</v>
      </c>
      <c r="Q48" s="1536"/>
      <c r="R48" s="1536"/>
      <c r="S48" s="1536"/>
      <c r="T48" s="2049"/>
      <c r="U48" s="2049"/>
      <c r="V48" s="2049"/>
      <c r="W48" s="2049"/>
    </row>
    <row r="49" spans="1:23" ht="42.75">
      <c r="A49" s="653" t="s">
        <v>2460</v>
      </c>
      <c r="B49" s="1536" t="s">
        <v>2461</v>
      </c>
      <c r="C49" s="1536" t="s">
        <v>1024</v>
      </c>
      <c r="D49" s="1535">
        <v>1</v>
      </c>
      <c r="E49" s="1535">
        <v>1</v>
      </c>
      <c r="F49" s="1535">
        <v>1</v>
      </c>
      <c r="G49" s="1535">
        <v>1</v>
      </c>
      <c r="H49" s="1535">
        <v>1</v>
      </c>
      <c r="I49" s="1535">
        <v>1</v>
      </c>
      <c r="J49" s="1535">
        <v>1</v>
      </c>
      <c r="K49" s="1535">
        <v>1</v>
      </c>
      <c r="L49" s="1535">
        <v>1</v>
      </c>
      <c r="M49" s="1535">
        <v>1</v>
      </c>
      <c r="N49" s="1535">
        <v>1</v>
      </c>
      <c r="O49" s="1535">
        <v>1</v>
      </c>
      <c r="P49" s="1546">
        <v>15800000</v>
      </c>
      <c r="Q49" s="1536"/>
      <c r="R49" s="1536"/>
      <c r="S49" s="1536"/>
      <c r="T49" s="2049"/>
      <c r="U49" s="2049"/>
      <c r="V49" s="2049"/>
      <c r="W49" s="2049"/>
    </row>
    <row r="50" spans="1:23" ht="28.5">
      <c r="A50" s="653" t="s">
        <v>2462</v>
      </c>
      <c r="B50" s="1536" t="s">
        <v>2463</v>
      </c>
      <c r="C50" s="1536" t="s">
        <v>1024</v>
      </c>
      <c r="D50" s="1535">
        <v>1</v>
      </c>
      <c r="E50" s="1535">
        <v>1</v>
      </c>
      <c r="F50" s="1535">
        <v>1</v>
      </c>
      <c r="G50" s="1535">
        <v>1</v>
      </c>
      <c r="H50" s="1535">
        <v>1</v>
      </c>
      <c r="I50" s="1535">
        <v>1</v>
      </c>
      <c r="J50" s="1535">
        <v>1</v>
      </c>
      <c r="K50" s="1535">
        <v>1</v>
      </c>
      <c r="L50" s="1535">
        <v>1</v>
      </c>
      <c r="M50" s="1535">
        <v>1</v>
      </c>
      <c r="N50" s="1535">
        <v>1</v>
      </c>
      <c r="O50" s="1535">
        <v>1</v>
      </c>
      <c r="P50" s="1546">
        <v>450000</v>
      </c>
      <c r="Q50" s="1536"/>
      <c r="R50" s="1536"/>
      <c r="S50" s="1536"/>
      <c r="T50" s="2049"/>
      <c r="U50" s="2049"/>
      <c r="V50" s="2049"/>
      <c r="W50" s="2049"/>
    </row>
    <row r="51" spans="1:23" ht="42.75">
      <c r="A51" s="653" t="s">
        <v>2464</v>
      </c>
      <c r="B51" s="1536" t="s">
        <v>2465</v>
      </c>
      <c r="C51" s="1536" t="s">
        <v>1024</v>
      </c>
      <c r="D51" s="1535">
        <v>1</v>
      </c>
      <c r="E51" s="1535">
        <v>1</v>
      </c>
      <c r="F51" s="1535">
        <v>1</v>
      </c>
      <c r="G51" s="1535">
        <v>1</v>
      </c>
      <c r="H51" s="1535">
        <v>1</v>
      </c>
      <c r="I51" s="1535">
        <v>1</v>
      </c>
      <c r="J51" s="1535">
        <v>1</v>
      </c>
      <c r="K51" s="1535">
        <v>1</v>
      </c>
      <c r="L51" s="1535">
        <v>1</v>
      </c>
      <c r="M51" s="1535">
        <v>1</v>
      </c>
      <c r="N51" s="1535">
        <v>1</v>
      </c>
      <c r="O51" s="1535">
        <v>1</v>
      </c>
      <c r="P51" s="1546"/>
      <c r="Q51" s="1536"/>
      <c r="R51" s="1536"/>
      <c r="S51" s="1536"/>
      <c r="T51" s="2049"/>
      <c r="U51" s="2049"/>
      <c r="V51" s="2049"/>
      <c r="W51" s="2049"/>
    </row>
    <row r="52" spans="1:23" ht="42.75">
      <c r="A52" s="653" t="s">
        <v>2466</v>
      </c>
      <c r="B52" s="1536" t="s">
        <v>2467</v>
      </c>
      <c r="C52" s="1536" t="s">
        <v>2468</v>
      </c>
      <c r="D52" s="1535">
        <v>1</v>
      </c>
      <c r="E52" s="1535">
        <v>1</v>
      </c>
      <c r="F52" s="1535">
        <v>1</v>
      </c>
      <c r="G52" s="1535">
        <v>1</v>
      </c>
      <c r="H52" s="1535">
        <v>1</v>
      </c>
      <c r="I52" s="1535">
        <v>1</v>
      </c>
      <c r="J52" s="1535">
        <v>1</v>
      </c>
      <c r="K52" s="1535">
        <v>1</v>
      </c>
      <c r="L52" s="1535">
        <v>1</v>
      </c>
      <c r="M52" s="1535">
        <v>1</v>
      </c>
      <c r="N52" s="1535">
        <v>1</v>
      </c>
      <c r="O52" s="1535">
        <v>1</v>
      </c>
      <c r="P52" s="1842">
        <v>17400000</v>
      </c>
      <c r="Q52" s="1536"/>
      <c r="R52" s="1536"/>
      <c r="S52" s="1536"/>
      <c r="T52" s="2049"/>
      <c r="U52" s="2049"/>
      <c r="V52" s="2049"/>
      <c r="W52" s="2049"/>
    </row>
    <row r="53" spans="1:23" ht="42.75">
      <c r="A53" s="653" t="s">
        <v>2469</v>
      </c>
      <c r="B53" s="1536" t="s">
        <v>2470</v>
      </c>
      <c r="C53" s="1536" t="s">
        <v>2471</v>
      </c>
      <c r="D53" s="1535">
        <v>1</v>
      </c>
      <c r="E53" s="1535">
        <v>1</v>
      </c>
      <c r="F53" s="1535">
        <v>1</v>
      </c>
      <c r="G53" s="1535">
        <v>1</v>
      </c>
      <c r="H53" s="1535">
        <v>1</v>
      </c>
      <c r="I53" s="1535">
        <v>1</v>
      </c>
      <c r="J53" s="1535">
        <v>1</v>
      </c>
      <c r="K53" s="1535">
        <v>1</v>
      </c>
      <c r="L53" s="1535">
        <v>1</v>
      </c>
      <c r="M53" s="1535">
        <v>1</v>
      </c>
      <c r="N53" s="1535">
        <v>1</v>
      </c>
      <c r="O53" s="1535">
        <v>1</v>
      </c>
      <c r="P53" s="1546"/>
      <c r="Q53" s="1536"/>
      <c r="R53" s="1536"/>
      <c r="S53" s="1536"/>
      <c r="T53" s="2049"/>
      <c r="U53" s="2049"/>
      <c r="V53" s="2049"/>
      <c r="W53" s="2049"/>
    </row>
    <row r="54" spans="1:23" ht="28.5">
      <c r="A54" s="653" t="s">
        <v>2436</v>
      </c>
      <c r="B54" s="1536"/>
      <c r="C54" s="1536"/>
      <c r="D54" s="1535"/>
      <c r="E54" s="1535"/>
      <c r="F54" s="1535"/>
      <c r="G54" s="1535"/>
      <c r="H54" s="1535"/>
      <c r="I54" s="1535"/>
      <c r="J54" s="1535"/>
      <c r="K54" s="1535"/>
      <c r="L54" s="1535"/>
      <c r="M54" s="1535"/>
      <c r="N54" s="1535"/>
      <c r="O54" s="1535"/>
      <c r="Q54" s="1536"/>
      <c r="R54" s="1536"/>
      <c r="S54" s="1536"/>
      <c r="T54" s="2049"/>
      <c r="U54" s="2049"/>
      <c r="V54" s="2049"/>
      <c r="W54" s="2049"/>
    </row>
    <row r="55" spans="1:23" ht="28.5">
      <c r="A55" s="746" t="s">
        <v>2472</v>
      </c>
      <c r="B55" s="656" t="s">
        <v>2473</v>
      </c>
      <c r="C55" s="1547" t="s">
        <v>2474</v>
      </c>
      <c r="D55" s="1526"/>
      <c r="E55" s="1526"/>
      <c r="F55" s="1535">
        <v>1</v>
      </c>
      <c r="G55" s="1526"/>
      <c r="H55" s="1526"/>
      <c r="I55" s="1535">
        <v>1</v>
      </c>
      <c r="J55" s="1526"/>
      <c r="K55" s="1526"/>
      <c r="L55" s="1535">
        <v>1</v>
      </c>
      <c r="M55" s="1535">
        <v>1</v>
      </c>
      <c r="N55" s="1526"/>
      <c r="O55" s="1526"/>
      <c r="P55" s="1541"/>
      <c r="Q55" s="118"/>
      <c r="R55" s="1541"/>
      <c r="S55" s="656" t="s">
        <v>1407</v>
      </c>
      <c r="T55" s="2049"/>
      <c r="U55" s="2049"/>
      <c r="V55" s="2049"/>
      <c r="W55" s="2049"/>
    </row>
    <row r="56" spans="1:23" ht="57">
      <c r="A56" s="746" t="s">
        <v>2475</v>
      </c>
      <c r="B56" s="656" t="s">
        <v>2476</v>
      </c>
      <c r="C56" s="1547" t="s">
        <v>2474</v>
      </c>
      <c r="D56" s="1526"/>
      <c r="E56" s="1526"/>
      <c r="F56" s="1535">
        <v>1</v>
      </c>
      <c r="G56" s="1526"/>
      <c r="H56" s="1526"/>
      <c r="I56" s="1535">
        <v>1</v>
      </c>
      <c r="J56" s="1526"/>
      <c r="K56" s="1526"/>
      <c r="L56" s="1535">
        <v>1</v>
      </c>
      <c r="M56" s="1535">
        <v>1</v>
      </c>
      <c r="N56" s="1526"/>
      <c r="O56" s="1526"/>
      <c r="P56" s="1546">
        <v>7119084</v>
      </c>
      <c r="Q56" s="1541"/>
      <c r="R56" s="1541"/>
      <c r="S56" s="656" t="s">
        <v>2477</v>
      </c>
      <c r="T56" s="2049"/>
      <c r="U56" s="2049"/>
      <c r="V56" s="2049"/>
      <c r="W56" s="2049"/>
    </row>
    <row r="57" spans="1:23" ht="28.5">
      <c r="A57" s="1533" t="s">
        <v>3474</v>
      </c>
      <c r="B57" s="1816" t="s">
        <v>3477</v>
      </c>
      <c r="C57" s="1547"/>
      <c r="D57" s="1526"/>
      <c r="E57" s="1526"/>
      <c r="F57" s="1535"/>
      <c r="G57" s="1526"/>
      <c r="H57" s="1526"/>
      <c r="I57" s="1535"/>
      <c r="J57" s="1526"/>
      <c r="K57" s="1526"/>
      <c r="L57" s="1535"/>
      <c r="M57" s="1535"/>
      <c r="N57" s="1526"/>
      <c r="O57" s="1526"/>
      <c r="P57" s="1541"/>
      <c r="Q57" s="1541"/>
      <c r="R57" s="1541"/>
      <c r="S57" s="656"/>
      <c r="T57" s="2049"/>
      <c r="U57" s="2049"/>
      <c r="V57" s="2049"/>
      <c r="W57" s="2049"/>
    </row>
    <row r="58" spans="1:23" ht="25.5" customHeight="1">
      <c r="A58" s="1533" t="s">
        <v>3475</v>
      </c>
      <c r="B58" s="656" t="s">
        <v>3478</v>
      </c>
      <c r="C58" s="1547"/>
      <c r="D58" s="1526"/>
      <c r="E58" s="1526"/>
      <c r="F58" s="1535"/>
      <c r="G58" s="1526"/>
      <c r="H58" s="1526"/>
      <c r="I58" s="1535"/>
      <c r="J58" s="1526"/>
      <c r="K58" s="1526"/>
      <c r="L58" s="1535"/>
      <c r="M58" s="1535"/>
      <c r="N58" s="1526"/>
      <c r="O58" s="1526"/>
      <c r="P58" s="1541"/>
      <c r="Q58" s="1541"/>
      <c r="R58" s="1541"/>
      <c r="S58" s="656"/>
      <c r="T58" s="2049"/>
      <c r="U58" s="2049"/>
      <c r="V58" s="2049"/>
      <c r="W58" s="2049"/>
    </row>
    <row r="59" spans="1:23" ht="25.5" customHeight="1">
      <c r="A59" s="1533" t="s">
        <v>3476</v>
      </c>
      <c r="B59" s="656" t="s">
        <v>3479</v>
      </c>
      <c r="C59" s="1547"/>
      <c r="D59" s="1526"/>
      <c r="E59" s="1526"/>
      <c r="F59" s="1535"/>
      <c r="G59" s="1526"/>
      <c r="H59" s="1526"/>
      <c r="I59" s="1535"/>
      <c r="J59" s="1526"/>
      <c r="K59" s="1526"/>
      <c r="L59" s="1535"/>
      <c r="M59" s="1535"/>
      <c r="N59" s="1526"/>
      <c r="O59" s="1526"/>
      <c r="P59" s="1541">
        <v>3577356</v>
      </c>
      <c r="Q59" s="1541"/>
      <c r="R59" s="1541"/>
      <c r="S59" s="656"/>
      <c r="T59" s="2049"/>
      <c r="U59" s="2049"/>
      <c r="V59" s="2049"/>
      <c r="W59" s="2049"/>
    </row>
    <row r="60" spans="1:23" ht="25.5" customHeight="1">
      <c r="A60" s="1533" t="s">
        <v>3558</v>
      </c>
      <c r="B60" s="656"/>
      <c r="C60" s="1547"/>
      <c r="D60" s="1526"/>
      <c r="E60" s="1526"/>
      <c r="F60" s="1535"/>
      <c r="G60" s="1526"/>
      <c r="H60" s="1526"/>
      <c r="I60" s="1535"/>
      <c r="J60" s="1526"/>
      <c r="K60" s="1526"/>
      <c r="L60" s="1535"/>
      <c r="M60" s="1535"/>
      <c r="N60" s="1526"/>
      <c r="O60" s="1526"/>
      <c r="P60" s="1541">
        <v>9611094</v>
      </c>
      <c r="Q60" s="1541"/>
      <c r="R60" s="1541"/>
      <c r="S60" s="656"/>
      <c r="T60" s="2049"/>
      <c r="U60" s="2049"/>
      <c r="V60" s="2049"/>
      <c r="W60" s="2049"/>
    </row>
    <row r="61" spans="1:23" ht="27">
      <c r="A61" s="1438" t="s">
        <v>2478</v>
      </c>
      <c r="B61" s="1438" t="s">
        <v>2479</v>
      </c>
      <c r="C61" s="1438"/>
      <c r="D61" s="1438"/>
      <c r="E61" s="1438"/>
      <c r="F61" s="1438"/>
      <c r="G61" s="1438"/>
      <c r="H61" s="1438"/>
      <c r="I61" s="1438"/>
      <c r="J61" s="1438"/>
      <c r="K61" s="1438"/>
      <c r="L61" s="1438"/>
      <c r="M61" s="1438"/>
      <c r="N61" s="1438"/>
      <c r="O61" s="1438"/>
      <c r="P61" s="1815">
        <v>600068.77777777612</v>
      </c>
      <c r="Q61" s="1438"/>
      <c r="R61" s="1438"/>
      <c r="S61" s="1438"/>
      <c r="T61" s="2049"/>
      <c r="U61" s="2049"/>
      <c r="V61" s="2049"/>
      <c r="W61" s="2049"/>
    </row>
    <row r="62" spans="1:23" ht="57">
      <c r="A62" s="746" t="s">
        <v>2480</v>
      </c>
      <c r="B62" s="746" t="s">
        <v>2481</v>
      </c>
      <c r="C62" s="746" t="s">
        <v>1827</v>
      </c>
      <c r="D62" s="654"/>
      <c r="E62" s="1535">
        <v>1</v>
      </c>
      <c r="F62" s="1526"/>
      <c r="G62" s="1526"/>
      <c r="H62" s="1526"/>
      <c r="I62" s="1526"/>
      <c r="J62" s="1526"/>
      <c r="K62" s="1544"/>
      <c r="L62" s="1526"/>
      <c r="M62" s="1526"/>
      <c r="N62" s="1526"/>
      <c r="O62" s="1526"/>
      <c r="P62" s="1520"/>
      <c r="Q62" s="1541"/>
      <c r="R62" s="1541"/>
      <c r="S62" s="1541"/>
      <c r="T62" s="2049"/>
      <c r="U62" s="2049"/>
      <c r="V62" s="2049"/>
      <c r="W62" s="2049"/>
    </row>
    <row r="63" spans="1:23" ht="42.75">
      <c r="A63" s="653" t="s">
        <v>2482</v>
      </c>
      <c r="B63" s="746" t="s">
        <v>2483</v>
      </c>
      <c r="C63" s="746" t="s">
        <v>2484</v>
      </c>
      <c r="D63" s="654"/>
      <c r="E63" s="1544"/>
      <c r="F63" s="1526"/>
      <c r="G63" s="1526"/>
      <c r="H63" s="1535">
        <v>2</v>
      </c>
      <c r="I63" s="1526"/>
      <c r="J63" s="1544"/>
      <c r="K63" s="1526"/>
      <c r="L63" s="1526"/>
      <c r="M63" s="1526"/>
      <c r="N63" s="1526"/>
      <c r="O63" s="1526"/>
      <c r="P63" s="1541"/>
      <c r="Q63" s="1541"/>
      <c r="R63" s="1541"/>
      <c r="S63" s="1541"/>
      <c r="T63" s="2049"/>
      <c r="U63" s="2049"/>
      <c r="V63" s="2049"/>
      <c r="W63" s="2049"/>
    </row>
    <row r="64" spans="1:23" ht="28.5">
      <c r="A64" s="653" t="s">
        <v>2485</v>
      </c>
      <c r="B64" s="746" t="s">
        <v>2486</v>
      </c>
      <c r="C64" s="746" t="s">
        <v>2487</v>
      </c>
      <c r="D64" s="654"/>
      <c r="E64" s="1544"/>
      <c r="F64" s="1535">
        <v>2</v>
      </c>
      <c r="G64" s="1526"/>
      <c r="H64" s="1526"/>
      <c r="I64" s="1526"/>
      <c r="J64" s="1526"/>
      <c r="K64" s="1526"/>
      <c r="L64" s="1526"/>
      <c r="M64" s="1526"/>
      <c r="N64" s="1526"/>
      <c r="O64" s="1526"/>
      <c r="P64" s="1541"/>
      <c r="Q64" s="1541"/>
      <c r="R64" s="1541"/>
      <c r="S64" s="1541"/>
      <c r="T64" s="2049"/>
      <c r="U64" s="2049"/>
      <c r="V64" s="2049"/>
      <c r="W64" s="2049"/>
    </row>
    <row r="65" spans="1:23" ht="42.75">
      <c r="A65" s="653" t="s">
        <v>2488</v>
      </c>
      <c r="B65" s="746" t="s">
        <v>2489</v>
      </c>
      <c r="C65" s="746" t="s">
        <v>2490</v>
      </c>
      <c r="D65" s="1537"/>
      <c r="E65" s="1521"/>
      <c r="F65" s="1521"/>
      <c r="G65" s="1535">
        <v>1</v>
      </c>
      <c r="H65" s="1521"/>
      <c r="I65" s="1521"/>
      <c r="J65" s="1521"/>
      <c r="K65" s="1521"/>
      <c r="L65" s="1521"/>
      <c r="M65" s="1521"/>
      <c r="N65" s="1521"/>
      <c r="O65" s="1521"/>
      <c r="P65" s="1520"/>
      <c r="Q65" s="1522"/>
      <c r="R65" s="1521"/>
      <c r="S65" s="1521"/>
      <c r="T65" s="2049"/>
      <c r="U65" s="2049"/>
      <c r="V65" s="2049"/>
      <c r="W65" s="2049"/>
    </row>
    <row r="66" spans="1:23" ht="28.5">
      <c r="A66" s="653" t="s">
        <v>2491</v>
      </c>
      <c r="B66" s="746" t="s">
        <v>2492</v>
      </c>
      <c r="C66" s="746" t="s">
        <v>2493</v>
      </c>
      <c r="D66" s="1537"/>
      <c r="E66" s="1535">
        <v>20</v>
      </c>
      <c r="F66" s="1521"/>
      <c r="G66" s="1521"/>
      <c r="H66" s="1521"/>
      <c r="I66" s="1521"/>
      <c r="J66" s="1521"/>
      <c r="K66" s="1521"/>
      <c r="L66" s="1521"/>
      <c r="M66" s="1521"/>
      <c r="N66" s="1521"/>
      <c r="O66" s="1521"/>
      <c r="P66" s="1520"/>
      <c r="Q66" s="1522"/>
      <c r="R66" s="1521"/>
      <c r="S66" s="1521"/>
      <c r="T66" s="2049"/>
      <c r="U66" s="2049"/>
      <c r="V66" s="2049"/>
      <c r="W66" s="2049"/>
    </row>
    <row r="67" spans="1:23" ht="28.5">
      <c r="A67" s="653" t="s">
        <v>2494</v>
      </c>
      <c r="B67" s="746" t="s">
        <v>215</v>
      </c>
      <c r="C67" s="746" t="s">
        <v>324</v>
      </c>
      <c r="D67" s="1537"/>
      <c r="E67" s="1521"/>
      <c r="F67" s="1521"/>
      <c r="G67" s="1521"/>
      <c r="H67" s="1535">
        <v>10</v>
      </c>
      <c r="I67" s="1521"/>
      <c r="J67" s="1521"/>
      <c r="K67" s="1521"/>
      <c r="L67" s="1521"/>
      <c r="M67" s="1521"/>
      <c r="N67" s="1521"/>
      <c r="O67" s="1521"/>
      <c r="P67" s="1541"/>
      <c r="Q67" s="1522"/>
      <c r="R67" s="1521"/>
      <c r="S67" s="1521"/>
      <c r="T67" s="2049"/>
      <c r="U67" s="2049"/>
      <c r="V67" s="2049"/>
      <c r="W67" s="2049"/>
    </row>
    <row r="68" spans="1:23" ht="57">
      <c r="A68" s="653" t="s">
        <v>2495</v>
      </c>
      <c r="B68" s="746" t="s">
        <v>2496</v>
      </c>
      <c r="C68" s="746" t="s">
        <v>2497</v>
      </c>
      <c r="D68" s="1535">
        <v>1</v>
      </c>
      <c r="E68" s="1521"/>
      <c r="F68" s="1521"/>
      <c r="G68" s="1521"/>
      <c r="H68" s="1521"/>
      <c r="I68" s="1521"/>
      <c r="J68" s="1521"/>
      <c r="K68" s="1521"/>
      <c r="L68" s="1521"/>
      <c r="M68" s="1521"/>
      <c r="N68" s="1521"/>
      <c r="O68" s="1521"/>
      <c r="P68" s="1520"/>
      <c r="Q68" s="1538"/>
      <c r="R68" s="1521"/>
      <c r="S68" s="1521"/>
      <c r="T68" s="2049"/>
      <c r="U68" s="2049"/>
      <c r="V68" s="2049"/>
      <c r="W68" s="2049"/>
    </row>
    <row r="69" spans="1:23" ht="42.75">
      <c r="A69" s="653" t="s">
        <v>2498</v>
      </c>
      <c r="B69" s="746" t="s">
        <v>2499</v>
      </c>
      <c r="C69" s="746" t="s">
        <v>2500</v>
      </c>
      <c r="D69" s="1526"/>
      <c r="E69" s="1526"/>
      <c r="F69" s="1535">
        <v>100</v>
      </c>
      <c r="G69" s="1526"/>
      <c r="H69" s="1526"/>
      <c r="I69" s="1535">
        <v>100</v>
      </c>
      <c r="J69" s="1526"/>
      <c r="K69" s="1535">
        <v>100</v>
      </c>
      <c r="L69" s="1526"/>
      <c r="M69" s="1535">
        <v>20</v>
      </c>
      <c r="N69" s="1526"/>
      <c r="O69" s="1526"/>
      <c r="P69" s="1541"/>
      <c r="Q69" s="1541"/>
      <c r="R69" s="1541"/>
      <c r="S69" s="656"/>
      <c r="T69" s="2049"/>
      <c r="U69" s="2049"/>
      <c r="V69" s="2049"/>
      <c r="W69" s="2049"/>
    </row>
    <row r="70" spans="1:23" ht="42.75">
      <c r="A70" s="653" t="s">
        <v>2501</v>
      </c>
      <c r="B70" s="746" t="s">
        <v>2502</v>
      </c>
      <c r="C70" s="653" t="s">
        <v>2503</v>
      </c>
      <c r="D70" s="1535">
        <v>1</v>
      </c>
      <c r="E70" s="1526"/>
      <c r="F70" s="1526"/>
      <c r="G70" s="1526"/>
      <c r="H70" s="1544"/>
      <c r="I70" s="1526"/>
      <c r="J70" s="1526"/>
      <c r="K70" s="1526"/>
      <c r="L70" s="1526"/>
      <c r="M70" s="1526"/>
      <c r="N70" s="1526"/>
      <c r="O70" s="1526"/>
      <c r="P70" s="1520"/>
      <c r="Q70" s="1541"/>
      <c r="R70" s="1541"/>
      <c r="S70" s="656"/>
      <c r="T70" s="2049"/>
      <c r="U70" s="2049"/>
      <c r="V70" s="2049"/>
      <c r="W70" s="2049"/>
    </row>
    <row r="71" spans="1:23" ht="28.5">
      <c r="A71" s="653" t="s">
        <v>2504</v>
      </c>
      <c r="B71" s="746" t="s">
        <v>2505</v>
      </c>
      <c r="C71" s="653" t="s">
        <v>2506</v>
      </c>
      <c r="D71" s="1526"/>
      <c r="E71" s="1526"/>
      <c r="F71" s="1526"/>
      <c r="G71" s="1535">
        <v>12</v>
      </c>
      <c r="H71" s="1526"/>
      <c r="I71" s="1526"/>
      <c r="J71" s="1526"/>
      <c r="K71" s="1526"/>
      <c r="L71" s="1526"/>
      <c r="M71" s="1526"/>
      <c r="N71" s="1526"/>
      <c r="O71" s="1526"/>
      <c r="P71" s="1520"/>
      <c r="Q71" s="1541"/>
      <c r="R71" s="1541"/>
      <c r="S71" s="656"/>
      <c r="T71" s="2049"/>
      <c r="U71" s="2049"/>
      <c r="V71" s="2049"/>
      <c r="W71" s="2049"/>
    </row>
    <row r="72" spans="1:23" ht="42.75">
      <c r="A72" s="653" t="s">
        <v>2507</v>
      </c>
      <c r="B72" s="746" t="s">
        <v>2508</v>
      </c>
      <c r="C72" s="653" t="s">
        <v>2509</v>
      </c>
      <c r="D72" s="1535">
        <v>1</v>
      </c>
      <c r="E72" s="1535">
        <v>1</v>
      </c>
      <c r="F72" s="1535">
        <v>1</v>
      </c>
      <c r="G72" s="1535">
        <v>1</v>
      </c>
      <c r="H72" s="1535">
        <v>1</v>
      </c>
      <c r="I72" s="1535">
        <v>1</v>
      </c>
      <c r="J72" s="1535">
        <v>1</v>
      </c>
      <c r="K72" s="1535">
        <v>1</v>
      </c>
      <c r="L72" s="1535">
        <v>1</v>
      </c>
      <c r="M72" s="1535">
        <v>1</v>
      </c>
      <c r="N72" s="1535">
        <v>1</v>
      </c>
      <c r="O72" s="1535">
        <v>1</v>
      </c>
      <c r="P72" s="1520">
        <v>600068.77777777612</v>
      </c>
      <c r="Q72" s="1521"/>
      <c r="R72" s="1521"/>
      <c r="S72" s="1521"/>
      <c r="T72" s="2049"/>
      <c r="U72" s="2049"/>
      <c r="V72" s="2049"/>
      <c r="W72" s="2049"/>
    </row>
    <row r="73" spans="1:23" ht="28.5">
      <c r="A73" s="653" t="s">
        <v>2510</v>
      </c>
      <c r="B73" s="746" t="s">
        <v>2511</v>
      </c>
      <c r="C73" s="653" t="s">
        <v>2512</v>
      </c>
      <c r="D73" s="1535">
        <v>1</v>
      </c>
      <c r="E73" s="1521"/>
      <c r="F73" s="1521"/>
      <c r="G73" s="1521"/>
      <c r="H73" s="1521"/>
      <c r="I73" s="1535">
        <v>1</v>
      </c>
      <c r="J73" s="1521"/>
      <c r="K73" s="1521"/>
      <c r="L73" s="1521"/>
      <c r="M73" s="1521"/>
      <c r="N73" s="1521"/>
      <c r="O73" s="1521"/>
      <c r="P73" s="1520"/>
      <c r="Q73" s="1521"/>
      <c r="R73" s="1521"/>
      <c r="S73" s="1521"/>
      <c r="T73" s="2049"/>
      <c r="U73" s="2049"/>
      <c r="V73" s="2049"/>
      <c r="W73" s="2049"/>
    </row>
    <row r="74" spans="1:23" ht="42.75">
      <c r="A74" s="653" t="s">
        <v>2513</v>
      </c>
      <c r="B74" s="746" t="s">
        <v>2514</v>
      </c>
      <c r="C74" s="653" t="s">
        <v>2515</v>
      </c>
      <c r="D74" s="1535">
        <v>1</v>
      </c>
      <c r="E74" s="1521"/>
      <c r="F74" s="1521"/>
      <c r="G74" s="1521"/>
      <c r="H74" s="1521"/>
      <c r="I74" s="1535">
        <v>1</v>
      </c>
      <c r="J74" s="1521"/>
      <c r="K74" s="1521"/>
      <c r="L74" s="1521"/>
      <c r="M74" s="1521"/>
      <c r="N74" s="1521"/>
      <c r="O74" s="1521"/>
      <c r="P74" s="1520"/>
      <c r="Q74" s="1521"/>
      <c r="R74" s="1521"/>
      <c r="S74" s="1521"/>
      <c r="T74" s="2049"/>
      <c r="U74" s="2049"/>
      <c r="V74" s="2049"/>
      <c r="W74" s="2049"/>
    </row>
    <row r="75" spans="1:23" ht="42.75">
      <c r="A75" s="653" t="s">
        <v>2516</v>
      </c>
      <c r="B75" s="746" t="s">
        <v>2517</v>
      </c>
      <c r="C75" s="653" t="s">
        <v>2518</v>
      </c>
      <c r="D75" s="1521"/>
      <c r="E75" s="1521"/>
      <c r="F75" s="1521"/>
      <c r="G75" s="1535">
        <v>50</v>
      </c>
      <c r="H75" s="1521"/>
      <c r="I75" s="1521"/>
      <c r="J75" s="1521"/>
      <c r="K75" s="1521"/>
      <c r="L75" s="1521"/>
      <c r="M75" s="1521"/>
      <c r="N75" s="1521"/>
      <c r="O75" s="1521"/>
      <c r="P75" s="1541"/>
      <c r="Q75" s="1520"/>
      <c r="R75" s="1521"/>
      <c r="S75" s="1521"/>
      <c r="T75" s="2049"/>
      <c r="U75" s="2049"/>
      <c r="V75" s="2049"/>
      <c r="W75" s="2049"/>
    </row>
    <row r="76" spans="1:23" ht="42.75">
      <c r="A76" s="653" t="s">
        <v>2519</v>
      </c>
      <c r="B76" s="746" t="s">
        <v>2520</v>
      </c>
      <c r="C76" s="653" t="s">
        <v>1034</v>
      </c>
      <c r="D76" s="1521"/>
      <c r="E76" s="1521"/>
      <c r="F76" s="1521"/>
      <c r="G76" s="1521"/>
      <c r="H76" s="1521"/>
      <c r="I76" s="1535">
        <v>1</v>
      </c>
      <c r="J76" s="1521"/>
      <c r="K76" s="1521"/>
      <c r="L76" s="1521"/>
      <c r="M76" s="1521"/>
      <c r="N76" s="1521"/>
      <c r="O76" s="1521"/>
      <c r="P76" s="1520"/>
      <c r="Q76" s="1521"/>
      <c r="R76" s="1521"/>
      <c r="S76" s="1521"/>
      <c r="T76" s="2049"/>
      <c r="U76" s="2049"/>
      <c r="V76" s="2049"/>
      <c r="W76" s="2049"/>
    </row>
    <row r="77" spans="1:23" ht="28.5">
      <c r="A77" s="653" t="s">
        <v>2521</v>
      </c>
      <c r="B77" s="746" t="s">
        <v>2522</v>
      </c>
      <c r="C77" s="653" t="s">
        <v>2523</v>
      </c>
      <c r="D77" s="1521"/>
      <c r="E77" s="1521"/>
      <c r="F77" s="1521"/>
      <c r="G77" s="1535">
        <v>2</v>
      </c>
      <c r="H77" s="1521"/>
      <c r="I77" s="1521"/>
      <c r="J77" s="1521"/>
      <c r="K77" s="1521"/>
      <c r="L77" s="1521"/>
      <c r="M77" s="1521"/>
      <c r="N77" s="1521"/>
      <c r="O77" s="1521"/>
      <c r="P77" s="1541"/>
      <c r="Q77" s="1521"/>
      <c r="R77" s="1521"/>
      <c r="S77" s="1521"/>
      <c r="T77" s="2049"/>
      <c r="U77" s="2049"/>
      <c r="V77" s="2049"/>
      <c r="W77" s="2049"/>
    </row>
    <row r="78" spans="1:23" ht="28.5">
      <c r="A78" s="653" t="s">
        <v>2524</v>
      </c>
      <c r="B78" s="746" t="s">
        <v>2525</v>
      </c>
      <c r="C78" s="653" t="s">
        <v>2526</v>
      </c>
      <c r="D78" s="1535">
        <v>150</v>
      </c>
      <c r="E78" s="1521"/>
      <c r="F78" s="1521"/>
      <c r="G78" s="1521"/>
      <c r="H78" s="1521"/>
      <c r="I78" s="1521"/>
      <c r="J78" s="1521"/>
      <c r="K78" s="1521"/>
      <c r="L78" s="1521"/>
      <c r="M78" s="1521"/>
      <c r="N78" s="1521"/>
      <c r="O78" s="1521"/>
      <c r="P78" s="1548"/>
      <c r="Q78" s="1521"/>
      <c r="R78" s="1521"/>
      <c r="S78" s="1521"/>
      <c r="T78" s="2049"/>
      <c r="U78" s="2049"/>
      <c r="V78" s="2049"/>
      <c r="W78" s="2049"/>
    </row>
    <row r="79" spans="1:23" ht="58.5" customHeight="1">
      <c r="A79" s="1438" t="s">
        <v>2819</v>
      </c>
      <c r="B79" s="1438" t="s">
        <v>215</v>
      </c>
      <c r="C79" s="1438" t="s">
        <v>3423</v>
      </c>
      <c r="D79" s="1438"/>
      <c r="E79" s="1438"/>
      <c r="F79" s="1438"/>
      <c r="G79" s="1438"/>
      <c r="H79" s="1438"/>
      <c r="I79" s="1438"/>
      <c r="J79" s="1438"/>
      <c r="K79" s="1438"/>
      <c r="L79" s="1438"/>
      <c r="M79" s="1438"/>
      <c r="N79" s="1438"/>
      <c r="O79" s="1438"/>
      <c r="P79" s="1438"/>
      <c r="Q79" s="1438"/>
      <c r="R79" s="1438"/>
      <c r="S79" s="1438"/>
      <c r="T79" s="2049"/>
      <c r="U79" s="2049"/>
      <c r="V79" s="2049"/>
      <c r="W79" s="2049"/>
    </row>
    <row r="80" spans="1:23" ht="67.5" customHeight="1">
      <c r="A80" s="653" t="s">
        <v>3422</v>
      </c>
      <c r="B80" s="653" t="s">
        <v>2820</v>
      </c>
      <c r="C80" s="653" t="s">
        <v>221</v>
      </c>
      <c r="D80" s="1534"/>
      <c r="E80" s="1534"/>
      <c r="F80" s="1534"/>
      <c r="G80" s="1534"/>
      <c r="H80" s="1534"/>
      <c r="I80" s="1534"/>
      <c r="J80" s="1534"/>
      <c r="K80" s="1534"/>
      <c r="L80" s="1534"/>
      <c r="M80" s="1534"/>
      <c r="N80" s="1534"/>
      <c r="O80" s="1534"/>
      <c r="P80" s="1534"/>
      <c r="Q80" s="1534"/>
      <c r="R80" s="1534"/>
      <c r="S80" s="1534"/>
      <c r="T80" s="2049"/>
      <c r="U80" s="2049"/>
      <c r="V80" s="2049"/>
      <c r="W80" s="2049"/>
    </row>
    <row r="81" spans="1:23" ht="67.5" customHeight="1">
      <c r="A81" s="653" t="s">
        <v>3410</v>
      </c>
      <c r="B81" s="653" t="s">
        <v>3413</v>
      </c>
      <c r="C81" s="653">
        <v>1</v>
      </c>
      <c r="D81" s="1534"/>
      <c r="E81" s="1534"/>
      <c r="F81" s="1554"/>
      <c r="G81" s="1534"/>
      <c r="H81" s="1534"/>
      <c r="I81" s="1534"/>
      <c r="J81" s="1534"/>
      <c r="K81" s="1534"/>
      <c r="L81" s="1534"/>
      <c r="M81" s="1534"/>
      <c r="N81" s="1534"/>
      <c r="O81" s="1534"/>
      <c r="P81" s="1534"/>
      <c r="Q81" s="1534"/>
      <c r="R81" s="1534"/>
      <c r="S81" s="1534"/>
      <c r="T81" s="2049"/>
      <c r="U81" s="2049"/>
      <c r="V81" s="2049"/>
      <c r="W81" s="2049"/>
    </row>
    <row r="82" spans="1:23" ht="67.5" customHeight="1">
      <c r="A82" s="653" t="s">
        <v>3414</v>
      </c>
      <c r="B82" s="653" t="s">
        <v>3415</v>
      </c>
      <c r="C82" s="653">
        <v>1</v>
      </c>
      <c r="D82" s="1534"/>
      <c r="E82" s="1534"/>
      <c r="F82" s="1534"/>
      <c r="G82" s="1534"/>
      <c r="H82" s="1534"/>
      <c r="I82" s="1534"/>
      <c r="J82" s="1534"/>
      <c r="K82" s="1534"/>
      <c r="L82" s="1534"/>
      <c r="M82" s="1534"/>
      <c r="N82" s="1534"/>
      <c r="O82" s="1534"/>
      <c r="P82" s="1534"/>
      <c r="Q82" s="1534"/>
      <c r="R82" s="1534"/>
      <c r="S82" s="1534"/>
      <c r="T82" s="2049"/>
      <c r="U82" s="2049"/>
      <c r="V82" s="2049"/>
      <c r="W82" s="2049"/>
    </row>
    <row r="83" spans="1:23" ht="67.5" customHeight="1">
      <c r="A83" s="653" t="s">
        <v>3416</v>
      </c>
      <c r="B83" s="653" t="s">
        <v>3417</v>
      </c>
      <c r="C83" s="653">
        <v>4</v>
      </c>
      <c r="D83" s="1534"/>
      <c r="E83" s="1534"/>
      <c r="F83" s="1534"/>
      <c r="G83" s="1534"/>
      <c r="H83" s="1534"/>
      <c r="I83" s="1534"/>
      <c r="J83" s="1534"/>
      <c r="K83" s="1534"/>
      <c r="L83" s="1534"/>
      <c r="M83" s="1534"/>
      <c r="N83" s="1534"/>
      <c r="O83" s="1534"/>
      <c r="P83" s="1534"/>
      <c r="Q83" s="1534"/>
      <c r="R83" s="1534"/>
      <c r="S83" s="1534"/>
      <c r="T83" s="2049"/>
      <c r="U83" s="2049"/>
      <c r="V83" s="2049"/>
      <c r="W83" s="2049"/>
    </row>
    <row r="84" spans="1:23" ht="67.5" customHeight="1">
      <c r="A84" s="653" t="s">
        <v>3420</v>
      </c>
      <c r="B84" s="653" t="s">
        <v>3421</v>
      </c>
      <c r="C84" s="653">
        <v>1</v>
      </c>
      <c r="D84" s="1534"/>
      <c r="E84" s="1534"/>
      <c r="F84" s="1534"/>
      <c r="G84" s="1534"/>
      <c r="H84" s="1534"/>
      <c r="I84" s="1534"/>
      <c r="J84" s="1534"/>
      <c r="K84" s="1534"/>
      <c r="L84" s="1534"/>
      <c r="M84" s="1534"/>
      <c r="N84" s="1534"/>
      <c r="O84" s="1534"/>
      <c r="P84" s="1534"/>
      <c r="Q84" s="1534"/>
      <c r="R84" s="1534"/>
      <c r="S84" s="1534"/>
      <c r="T84" s="2049"/>
      <c r="U84" s="2049"/>
      <c r="V84" s="2049"/>
      <c r="W84" s="2049"/>
    </row>
    <row r="85" spans="1:23" ht="67.5" customHeight="1">
      <c r="A85" s="653" t="s">
        <v>3418</v>
      </c>
      <c r="B85" s="653" t="s">
        <v>3419</v>
      </c>
      <c r="C85" s="653">
        <v>1</v>
      </c>
      <c r="D85" s="1534"/>
      <c r="E85" s="1534"/>
      <c r="F85" s="1534"/>
      <c r="G85" s="1534"/>
      <c r="H85" s="1534"/>
      <c r="I85" s="1534"/>
      <c r="J85" s="1534"/>
      <c r="K85" s="1534"/>
      <c r="L85" s="1534"/>
      <c r="M85" s="1534"/>
      <c r="N85" s="1534"/>
      <c r="O85" s="1534"/>
      <c r="P85" s="1534"/>
      <c r="Q85" s="1534"/>
      <c r="R85" s="1534"/>
      <c r="S85" s="1534"/>
      <c r="T85" s="2049"/>
      <c r="U85" s="2049"/>
      <c r="V85" s="2049"/>
      <c r="W85" s="2049"/>
    </row>
    <row r="86" spans="1:23">
      <c r="A86" s="2051" t="s">
        <v>2527</v>
      </c>
      <c r="B86" s="2051"/>
      <c r="C86" s="2051"/>
      <c r="D86" s="2051"/>
      <c r="E86" s="2051"/>
      <c r="F86" s="2051"/>
      <c r="G86" s="2051"/>
      <c r="H86" s="2051"/>
      <c r="I86" s="2051"/>
      <c r="J86" s="2051"/>
      <c r="K86" s="2051"/>
      <c r="L86" s="2051"/>
      <c r="M86" s="2051"/>
      <c r="N86" s="2051"/>
      <c r="O86" s="2051"/>
      <c r="P86" s="1553">
        <f>P12+P29+P61+6</f>
        <v>339445950.77777779</v>
      </c>
      <c r="Q86" s="1553">
        <f>Q13</f>
        <v>40497180</v>
      </c>
      <c r="R86" s="1553"/>
      <c r="S86" s="1553">
        <f>P86+Q86</f>
        <v>379943130.77777779</v>
      </c>
    </row>
  </sheetData>
  <mergeCells count="24">
    <mergeCell ref="P10:S10"/>
    <mergeCell ref="M10:O10"/>
    <mergeCell ref="A86:O86"/>
    <mergeCell ref="A8:C8"/>
    <mergeCell ref="J8:L8"/>
    <mergeCell ref="A10:A11"/>
    <mergeCell ref="B10:B11"/>
    <mergeCell ref="C10:C11"/>
    <mergeCell ref="D10:F10"/>
    <mergeCell ref="G10:I10"/>
    <mergeCell ref="J10:L10"/>
    <mergeCell ref="J7:L7"/>
    <mergeCell ref="A4:C4"/>
    <mergeCell ref="J4:L4"/>
    <mergeCell ref="A1:A3"/>
    <mergeCell ref="B1:W1"/>
    <mergeCell ref="B2:W2"/>
    <mergeCell ref="B3:W3"/>
    <mergeCell ref="T10:W10"/>
    <mergeCell ref="U11:V11"/>
    <mergeCell ref="T12:T85"/>
    <mergeCell ref="U12:U85"/>
    <mergeCell ref="V12:V85"/>
    <mergeCell ref="W12:W8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39"/>
  <sheetViews>
    <sheetView topLeftCell="P22" workbookViewId="0">
      <selection activeCell="A9" sqref="A9:W10"/>
    </sheetView>
  </sheetViews>
  <sheetFormatPr baseColWidth="10" defaultColWidth="11.140625" defaultRowHeight="15"/>
  <cols>
    <col min="1" max="1" width="44.7109375" customWidth="1"/>
    <col min="2" max="2" width="31.85546875" customWidth="1"/>
    <col min="3" max="3" width="28.28515625" customWidth="1"/>
    <col min="4" max="5" width="2.85546875" style="47" bestFit="1" customWidth="1"/>
    <col min="6" max="6" width="3" style="47" bestFit="1" customWidth="1"/>
    <col min="7" max="7" width="2.85546875" style="47" bestFit="1" customWidth="1"/>
    <col min="8" max="8" width="3.28515625" style="47" bestFit="1" customWidth="1"/>
    <col min="9" max="9" width="3" style="47" bestFit="1" customWidth="1"/>
    <col min="10" max="10" width="2.42578125" style="47" bestFit="1" customWidth="1"/>
    <col min="11" max="11" width="3.28515625" style="47" bestFit="1" customWidth="1"/>
    <col min="12" max="12" width="3" style="47" bestFit="1" customWidth="1"/>
    <col min="13" max="13" width="2.7109375" style="47" bestFit="1" customWidth="1"/>
    <col min="14" max="14" width="3.140625" style="47" bestFit="1" customWidth="1"/>
    <col min="15" max="15" width="2.5703125" style="47" bestFit="1" customWidth="1"/>
    <col min="16" max="16" width="21.140625" customWidth="1"/>
    <col min="17" max="17" width="11.7109375" customWidth="1"/>
    <col min="18" max="18" width="16.42578125" customWidth="1"/>
    <col min="19" max="19" width="24.42578125" customWidth="1"/>
    <col min="20" max="20" width="16.28515625" customWidth="1"/>
    <col min="23" max="23" width="17.140625" customWidth="1"/>
    <col min="257" max="257" width="43" customWidth="1"/>
    <col min="258" max="258" width="29.140625" customWidth="1"/>
    <col min="259" max="259" width="29.42578125" customWidth="1"/>
    <col min="260" max="271" width="5.7109375" customWidth="1"/>
    <col min="272" max="272" width="13.85546875" customWidth="1"/>
    <col min="273" max="273" width="11.7109375" customWidth="1"/>
    <col min="274" max="274" width="11.85546875" customWidth="1"/>
    <col min="275" max="275" width="16.5703125" customWidth="1"/>
    <col min="513" max="513" width="43" customWidth="1"/>
    <col min="514" max="514" width="29.140625" customWidth="1"/>
    <col min="515" max="515" width="29.42578125" customWidth="1"/>
    <col min="516" max="527" width="5.7109375" customWidth="1"/>
    <col min="528" max="528" width="13.85546875" customWidth="1"/>
    <col min="529" max="529" width="11.7109375" customWidth="1"/>
    <col min="530" max="530" width="11.85546875" customWidth="1"/>
    <col min="531" max="531" width="16.5703125" customWidth="1"/>
    <col min="769" max="769" width="43" customWidth="1"/>
    <col min="770" max="770" width="29.140625" customWidth="1"/>
    <col min="771" max="771" width="29.42578125" customWidth="1"/>
    <col min="772" max="783" width="5.7109375" customWidth="1"/>
    <col min="784" max="784" width="13.85546875" customWidth="1"/>
    <col min="785" max="785" width="11.7109375" customWidth="1"/>
    <col min="786" max="786" width="11.85546875" customWidth="1"/>
    <col min="787" max="787" width="16.5703125" customWidth="1"/>
    <col min="1025" max="1025" width="43" customWidth="1"/>
    <col min="1026" max="1026" width="29.140625" customWidth="1"/>
    <col min="1027" max="1027" width="29.42578125" customWidth="1"/>
    <col min="1028" max="1039" width="5.7109375" customWidth="1"/>
    <col min="1040" max="1040" width="13.85546875" customWidth="1"/>
    <col min="1041" max="1041" width="11.7109375" customWidth="1"/>
    <col min="1042" max="1042" width="11.85546875" customWidth="1"/>
    <col min="1043" max="1043" width="16.5703125" customWidth="1"/>
    <col min="1281" max="1281" width="43" customWidth="1"/>
    <col min="1282" max="1282" width="29.140625" customWidth="1"/>
    <col min="1283" max="1283" width="29.42578125" customWidth="1"/>
    <col min="1284" max="1295" width="5.7109375" customWidth="1"/>
    <col min="1296" max="1296" width="13.85546875" customWidth="1"/>
    <col min="1297" max="1297" width="11.7109375" customWidth="1"/>
    <col min="1298" max="1298" width="11.85546875" customWidth="1"/>
    <col min="1299" max="1299" width="16.5703125" customWidth="1"/>
    <col min="1537" max="1537" width="43" customWidth="1"/>
    <col min="1538" max="1538" width="29.140625" customWidth="1"/>
    <col min="1539" max="1539" width="29.42578125" customWidth="1"/>
    <col min="1540" max="1551" width="5.7109375" customWidth="1"/>
    <col min="1552" max="1552" width="13.85546875" customWidth="1"/>
    <col min="1553" max="1553" width="11.7109375" customWidth="1"/>
    <col min="1554" max="1554" width="11.85546875" customWidth="1"/>
    <col min="1555" max="1555" width="16.5703125" customWidth="1"/>
    <col min="1793" max="1793" width="43" customWidth="1"/>
    <col min="1794" max="1794" width="29.140625" customWidth="1"/>
    <col min="1795" max="1795" width="29.42578125" customWidth="1"/>
    <col min="1796" max="1807" width="5.7109375" customWidth="1"/>
    <col min="1808" max="1808" width="13.85546875" customWidth="1"/>
    <col min="1809" max="1809" width="11.7109375" customWidth="1"/>
    <col min="1810" max="1810" width="11.85546875" customWidth="1"/>
    <col min="1811" max="1811" width="16.5703125" customWidth="1"/>
    <col min="2049" max="2049" width="43" customWidth="1"/>
    <col min="2050" max="2050" width="29.140625" customWidth="1"/>
    <col min="2051" max="2051" width="29.42578125" customWidth="1"/>
    <col min="2052" max="2063" width="5.7109375" customWidth="1"/>
    <col min="2064" max="2064" width="13.85546875" customWidth="1"/>
    <col min="2065" max="2065" width="11.7109375" customWidth="1"/>
    <col min="2066" max="2066" width="11.85546875" customWidth="1"/>
    <col min="2067" max="2067" width="16.5703125" customWidth="1"/>
    <col min="2305" max="2305" width="43" customWidth="1"/>
    <col min="2306" max="2306" width="29.140625" customWidth="1"/>
    <col min="2307" max="2307" width="29.42578125" customWidth="1"/>
    <col min="2308" max="2319" width="5.7109375" customWidth="1"/>
    <col min="2320" max="2320" width="13.85546875" customWidth="1"/>
    <col min="2321" max="2321" width="11.7109375" customWidth="1"/>
    <col min="2322" max="2322" width="11.85546875" customWidth="1"/>
    <col min="2323" max="2323" width="16.5703125" customWidth="1"/>
    <col min="2561" max="2561" width="43" customWidth="1"/>
    <col min="2562" max="2562" width="29.140625" customWidth="1"/>
    <col min="2563" max="2563" width="29.42578125" customWidth="1"/>
    <col min="2564" max="2575" width="5.7109375" customWidth="1"/>
    <col min="2576" max="2576" width="13.85546875" customWidth="1"/>
    <col min="2577" max="2577" width="11.7109375" customWidth="1"/>
    <col min="2578" max="2578" width="11.85546875" customWidth="1"/>
    <col min="2579" max="2579" width="16.5703125" customWidth="1"/>
    <col min="2817" max="2817" width="43" customWidth="1"/>
    <col min="2818" max="2818" width="29.140625" customWidth="1"/>
    <col min="2819" max="2819" width="29.42578125" customWidth="1"/>
    <col min="2820" max="2831" width="5.7109375" customWidth="1"/>
    <col min="2832" max="2832" width="13.85546875" customWidth="1"/>
    <col min="2833" max="2833" width="11.7109375" customWidth="1"/>
    <col min="2834" max="2834" width="11.85546875" customWidth="1"/>
    <col min="2835" max="2835" width="16.5703125" customWidth="1"/>
    <col min="3073" max="3073" width="43" customWidth="1"/>
    <col min="3074" max="3074" width="29.140625" customWidth="1"/>
    <col min="3075" max="3075" width="29.42578125" customWidth="1"/>
    <col min="3076" max="3087" width="5.7109375" customWidth="1"/>
    <col min="3088" max="3088" width="13.85546875" customWidth="1"/>
    <col min="3089" max="3089" width="11.7109375" customWidth="1"/>
    <col min="3090" max="3090" width="11.85546875" customWidth="1"/>
    <col min="3091" max="3091" width="16.5703125" customWidth="1"/>
    <col min="3329" max="3329" width="43" customWidth="1"/>
    <col min="3330" max="3330" width="29.140625" customWidth="1"/>
    <col min="3331" max="3331" width="29.42578125" customWidth="1"/>
    <col min="3332" max="3343" width="5.7109375" customWidth="1"/>
    <col min="3344" max="3344" width="13.85546875" customWidth="1"/>
    <col min="3345" max="3345" width="11.7109375" customWidth="1"/>
    <col min="3346" max="3346" width="11.85546875" customWidth="1"/>
    <col min="3347" max="3347" width="16.5703125" customWidth="1"/>
    <col min="3585" max="3585" width="43" customWidth="1"/>
    <col min="3586" max="3586" width="29.140625" customWidth="1"/>
    <col min="3587" max="3587" width="29.42578125" customWidth="1"/>
    <col min="3588" max="3599" width="5.7109375" customWidth="1"/>
    <col min="3600" max="3600" width="13.85546875" customWidth="1"/>
    <col min="3601" max="3601" width="11.7109375" customWidth="1"/>
    <col min="3602" max="3602" width="11.85546875" customWidth="1"/>
    <col min="3603" max="3603" width="16.5703125" customWidth="1"/>
    <col min="3841" max="3841" width="43" customWidth="1"/>
    <col min="3842" max="3842" width="29.140625" customWidth="1"/>
    <col min="3843" max="3843" width="29.42578125" customWidth="1"/>
    <col min="3844" max="3855" width="5.7109375" customWidth="1"/>
    <col min="3856" max="3856" width="13.85546875" customWidth="1"/>
    <col min="3857" max="3857" width="11.7109375" customWidth="1"/>
    <col min="3858" max="3858" width="11.85546875" customWidth="1"/>
    <col min="3859" max="3859" width="16.5703125" customWidth="1"/>
    <col min="4097" max="4097" width="43" customWidth="1"/>
    <col min="4098" max="4098" width="29.140625" customWidth="1"/>
    <col min="4099" max="4099" width="29.42578125" customWidth="1"/>
    <col min="4100" max="4111" width="5.7109375" customWidth="1"/>
    <col min="4112" max="4112" width="13.85546875" customWidth="1"/>
    <col min="4113" max="4113" width="11.7109375" customWidth="1"/>
    <col min="4114" max="4114" width="11.85546875" customWidth="1"/>
    <col min="4115" max="4115" width="16.5703125" customWidth="1"/>
    <col min="4353" max="4353" width="43" customWidth="1"/>
    <col min="4354" max="4354" width="29.140625" customWidth="1"/>
    <col min="4355" max="4355" width="29.42578125" customWidth="1"/>
    <col min="4356" max="4367" width="5.7109375" customWidth="1"/>
    <col min="4368" max="4368" width="13.85546875" customWidth="1"/>
    <col min="4369" max="4369" width="11.7109375" customWidth="1"/>
    <col min="4370" max="4370" width="11.85546875" customWidth="1"/>
    <col min="4371" max="4371" width="16.5703125" customWidth="1"/>
    <col min="4609" max="4609" width="43" customWidth="1"/>
    <col min="4610" max="4610" width="29.140625" customWidth="1"/>
    <col min="4611" max="4611" width="29.42578125" customWidth="1"/>
    <col min="4612" max="4623" width="5.7109375" customWidth="1"/>
    <col min="4624" max="4624" width="13.85546875" customWidth="1"/>
    <col min="4625" max="4625" width="11.7109375" customWidth="1"/>
    <col min="4626" max="4626" width="11.85546875" customWidth="1"/>
    <col min="4627" max="4627" width="16.5703125" customWidth="1"/>
    <col min="4865" max="4865" width="43" customWidth="1"/>
    <col min="4866" max="4866" width="29.140625" customWidth="1"/>
    <col min="4867" max="4867" width="29.42578125" customWidth="1"/>
    <col min="4868" max="4879" width="5.7109375" customWidth="1"/>
    <col min="4880" max="4880" width="13.85546875" customWidth="1"/>
    <col min="4881" max="4881" width="11.7109375" customWidth="1"/>
    <col min="4882" max="4882" width="11.85546875" customWidth="1"/>
    <col min="4883" max="4883" width="16.5703125" customWidth="1"/>
    <col min="5121" max="5121" width="43" customWidth="1"/>
    <col min="5122" max="5122" width="29.140625" customWidth="1"/>
    <col min="5123" max="5123" width="29.42578125" customWidth="1"/>
    <col min="5124" max="5135" width="5.7109375" customWidth="1"/>
    <col min="5136" max="5136" width="13.85546875" customWidth="1"/>
    <col min="5137" max="5137" width="11.7109375" customWidth="1"/>
    <col min="5138" max="5138" width="11.85546875" customWidth="1"/>
    <col min="5139" max="5139" width="16.5703125" customWidth="1"/>
    <col min="5377" max="5377" width="43" customWidth="1"/>
    <col min="5378" max="5378" width="29.140625" customWidth="1"/>
    <col min="5379" max="5379" width="29.42578125" customWidth="1"/>
    <col min="5380" max="5391" width="5.7109375" customWidth="1"/>
    <col min="5392" max="5392" width="13.85546875" customWidth="1"/>
    <col min="5393" max="5393" width="11.7109375" customWidth="1"/>
    <col min="5394" max="5394" width="11.85546875" customWidth="1"/>
    <col min="5395" max="5395" width="16.5703125" customWidth="1"/>
    <col min="5633" max="5633" width="43" customWidth="1"/>
    <col min="5634" max="5634" width="29.140625" customWidth="1"/>
    <col min="5635" max="5635" width="29.42578125" customWidth="1"/>
    <col min="5636" max="5647" width="5.7109375" customWidth="1"/>
    <col min="5648" max="5648" width="13.85546875" customWidth="1"/>
    <col min="5649" max="5649" width="11.7109375" customWidth="1"/>
    <col min="5650" max="5650" width="11.85546875" customWidth="1"/>
    <col min="5651" max="5651" width="16.5703125" customWidth="1"/>
    <col min="5889" max="5889" width="43" customWidth="1"/>
    <col min="5890" max="5890" width="29.140625" customWidth="1"/>
    <col min="5891" max="5891" width="29.42578125" customWidth="1"/>
    <col min="5892" max="5903" width="5.7109375" customWidth="1"/>
    <col min="5904" max="5904" width="13.85546875" customWidth="1"/>
    <col min="5905" max="5905" width="11.7109375" customWidth="1"/>
    <col min="5906" max="5906" width="11.85546875" customWidth="1"/>
    <col min="5907" max="5907" width="16.5703125" customWidth="1"/>
    <col min="6145" max="6145" width="43" customWidth="1"/>
    <col min="6146" max="6146" width="29.140625" customWidth="1"/>
    <col min="6147" max="6147" width="29.42578125" customWidth="1"/>
    <col min="6148" max="6159" width="5.7109375" customWidth="1"/>
    <col min="6160" max="6160" width="13.85546875" customWidth="1"/>
    <col min="6161" max="6161" width="11.7109375" customWidth="1"/>
    <col min="6162" max="6162" width="11.85546875" customWidth="1"/>
    <col min="6163" max="6163" width="16.5703125" customWidth="1"/>
    <col min="6401" max="6401" width="43" customWidth="1"/>
    <col min="6402" max="6402" width="29.140625" customWidth="1"/>
    <col min="6403" max="6403" width="29.42578125" customWidth="1"/>
    <col min="6404" max="6415" width="5.7109375" customWidth="1"/>
    <col min="6416" max="6416" width="13.85546875" customWidth="1"/>
    <col min="6417" max="6417" width="11.7109375" customWidth="1"/>
    <col min="6418" max="6418" width="11.85546875" customWidth="1"/>
    <col min="6419" max="6419" width="16.5703125" customWidth="1"/>
    <col min="6657" max="6657" width="43" customWidth="1"/>
    <col min="6658" max="6658" width="29.140625" customWidth="1"/>
    <col min="6659" max="6659" width="29.42578125" customWidth="1"/>
    <col min="6660" max="6671" width="5.7109375" customWidth="1"/>
    <col min="6672" max="6672" width="13.85546875" customWidth="1"/>
    <col min="6673" max="6673" width="11.7109375" customWidth="1"/>
    <col min="6674" max="6674" width="11.85546875" customWidth="1"/>
    <col min="6675" max="6675" width="16.5703125" customWidth="1"/>
    <col min="6913" max="6913" width="43" customWidth="1"/>
    <col min="6914" max="6914" width="29.140625" customWidth="1"/>
    <col min="6915" max="6915" width="29.42578125" customWidth="1"/>
    <col min="6916" max="6927" width="5.7109375" customWidth="1"/>
    <col min="6928" max="6928" width="13.85546875" customWidth="1"/>
    <col min="6929" max="6929" width="11.7109375" customWidth="1"/>
    <col min="6930" max="6930" width="11.85546875" customWidth="1"/>
    <col min="6931" max="6931" width="16.5703125" customWidth="1"/>
    <col min="7169" max="7169" width="43" customWidth="1"/>
    <col min="7170" max="7170" width="29.140625" customWidth="1"/>
    <col min="7171" max="7171" width="29.42578125" customWidth="1"/>
    <col min="7172" max="7183" width="5.7109375" customWidth="1"/>
    <col min="7184" max="7184" width="13.85546875" customWidth="1"/>
    <col min="7185" max="7185" width="11.7109375" customWidth="1"/>
    <col min="7186" max="7186" width="11.85546875" customWidth="1"/>
    <col min="7187" max="7187" width="16.5703125" customWidth="1"/>
    <col min="7425" max="7425" width="43" customWidth="1"/>
    <col min="7426" max="7426" width="29.140625" customWidth="1"/>
    <col min="7427" max="7427" width="29.42578125" customWidth="1"/>
    <col min="7428" max="7439" width="5.7109375" customWidth="1"/>
    <col min="7440" max="7440" width="13.85546875" customWidth="1"/>
    <col min="7441" max="7441" width="11.7109375" customWidth="1"/>
    <col min="7442" max="7442" width="11.85546875" customWidth="1"/>
    <col min="7443" max="7443" width="16.5703125" customWidth="1"/>
    <col min="7681" max="7681" width="43" customWidth="1"/>
    <col min="7682" max="7682" width="29.140625" customWidth="1"/>
    <col min="7683" max="7683" width="29.42578125" customWidth="1"/>
    <col min="7684" max="7695" width="5.7109375" customWidth="1"/>
    <col min="7696" max="7696" width="13.85546875" customWidth="1"/>
    <col min="7697" max="7697" width="11.7109375" customWidth="1"/>
    <col min="7698" max="7698" width="11.85546875" customWidth="1"/>
    <col min="7699" max="7699" width="16.5703125" customWidth="1"/>
    <col min="7937" max="7937" width="43" customWidth="1"/>
    <col min="7938" max="7938" width="29.140625" customWidth="1"/>
    <col min="7939" max="7939" width="29.42578125" customWidth="1"/>
    <col min="7940" max="7951" width="5.7109375" customWidth="1"/>
    <col min="7952" max="7952" width="13.85546875" customWidth="1"/>
    <col min="7953" max="7953" width="11.7109375" customWidth="1"/>
    <col min="7954" max="7954" width="11.85546875" customWidth="1"/>
    <col min="7955" max="7955" width="16.5703125" customWidth="1"/>
    <col min="8193" max="8193" width="43" customWidth="1"/>
    <col min="8194" max="8194" width="29.140625" customWidth="1"/>
    <col min="8195" max="8195" width="29.42578125" customWidth="1"/>
    <col min="8196" max="8207" width="5.7109375" customWidth="1"/>
    <col min="8208" max="8208" width="13.85546875" customWidth="1"/>
    <col min="8209" max="8209" width="11.7109375" customWidth="1"/>
    <col min="8210" max="8210" width="11.85546875" customWidth="1"/>
    <col min="8211" max="8211" width="16.5703125" customWidth="1"/>
    <col min="8449" max="8449" width="43" customWidth="1"/>
    <col min="8450" max="8450" width="29.140625" customWidth="1"/>
    <col min="8451" max="8451" width="29.42578125" customWidth="1"/>
    <col min="8452" max="8463" width="5.7109375" customWidth="1"/>
    <col min="8464" max="8464" width="13.85546875" customWidth="1"/>
    <col min="8465" max="8465" width="11.7109375" customWidth="1"/>
    <col min="8466" max="8466" width="11.85546875" customWidth="1"/>
    <col min="8467" max="8467" width="16.5703125" customWidth="1"/>
    <col min="8705" max="8705" width="43" customWidth="1"/>
    <col min="8706" max="8706" width="29.140625" customWidth="1"/>
    <col min="8707" max="8707" width="29.42578125" customWidth="1"/>
    <col min="8708" max="8719" width="5.7109375" customWidth="1"/>
    <col min="8720" max="8720" width="13.85546875" customWidth="1"/>
    <col min="8721" max="8721" width="11.7109375" customWidth="1"/>
    <col min="8722" max="8722" width="11.85546875" customWidth="1"/>
    <col min="8723" max="8723" width="16.5703125" customWidth="1"/>
    <col min="8961" max="8961" width="43" customWidth="1"/>
    <col min="8962" max="8962" width="29.140625" customWidth="1"/>
    <col min="8963" max="8963" width="29.42578125" customWidth="1"/>
    <col min="8964" max="8975" width="5.7109375" customWidth="1"/>
    <col min="8976" max="8976" width="13.85546875" customWidth="1"/>
    <col min="8977" max="8977" width="11.7109375" customWidth="1"/>
    <col min="8978" max="8978" width="11.85546875" customWidth="1"/>
    <col min="8979" max="8979" width="16.5703125" customWidth="1"/>
    <col min="9217" max="9217" width="43" customWidth="1"/>
    <col min="9218" max="9218" width="29.140625" customWidth="1"/>
    <col min="9219" max="9219" width="29.42578125" customWidth="1"/>
    <col min="9220" max="9231" width="5.7109375" customWidth="1"/>
    <col min="9232" max="9232" width="13.85546875" customWidth="1"/>
    <col min="9233" max="9233" width="11.7109375" customWidth="1"/>
    <col min="9234" max="9234" width="11.85546875" customWidth="1"/>
    <col min="9235" max="9235" width="16.5703125" customWidth="1"/>
    <col min="9473" max="9473" width="43" customWidth="1"/>
    <col min="9474" max="9474" width="29.140625" customWidth="1"/>
    <col min="9475" max="9475" width="29.42578125" customWidth="1"/>
    <col min="9476" max="9487" width="5.7109375" customWidth="1"/>
    <col min="9488" max="9488" width="13.85546875" customWidth="1"/>
    <col min="9489" max="9489" width="11.7109375" customWidth="1"/>
    <col min="9490" max="9490" width="11.85546875" customWidth="1"/>
    <col min="9491" max="9491" width="16.5703125" customWidth="1"/>
    <col min="9729" max="9729" width="43" customWidth="1"/>
    <col min="9730" max="9730" width="29.140625" customWidth="1"/>
    <col min="9731" max="9731" width="29.42578125" customWidth="1"/>
    <col min="9732" max="9743" width="5.7109375" customWidth="1"/>
    <col min="9744" max="9744" width="13.85546875" customWidth="1"/>
    <col min="9745" max="9745" width="11.7109375" customWidth="1"/>
    <col min="9746" max="9746" width="11.85546875" customWidth="1"/>
    <col min="9747" max="9747" width="16.5703125" customWidth="1"/>
    <col min="9985" max="9985" width="43" customWidth="1"/>
    <col min="9986" max="9986" width="29.140625" customWidth="1"/>
    <col min="9987" max="9987" width="29.42578125" customWidth="1"/>
    <col min="9988" max="9999" width="5.7109375" customWidth="1"/>
    <col min="10000" max="10000" width="13.85546875" customWidth="1"/>
    <col min="10001" max="10001" width="11.7109375" customWidth="1"/>
    <col min="10002" max="10002" width="11.85546875" customWidth="1"/>
    <col min="10003" max="10003" width="16.5703125" customWidth="1"/>
    <col min="10241" max="10241" width="43" customWidth="1"/>
    <col min="10242" max="10242" width="29.140625" customWidth="1"/>
    <col min="10243" max="10243" width="29.42578125" customWidth="1"/>
    <col min="10244" max="10255" width="5.7109375" customWidth="1"/>
    <col min="10256" max="10256" width="13.85546875" customWidth="1"/>
    <col min="10257" max="10257" width="11.7109375" customWidth="1"/>
    <col min="10258" max="10258" width="11.85546875" customWidth="1"/>
    <col min="10259" max="10259" width="16.5703125" customWidth="1"/>
    <col min="10497" max="10497" width="43" customWidth="1"/>
    <col min="10498" max="10498" width="29.140625" customWidth="1"/>
    <col min="10499" max="10499" width="29.42578125" customWidth="1"/>
    <col min="10500" max="10511" width="5.7109375" customWidth="1"/>
    <col min="10512" max="10512" width="13.85546875" customWidth="1"/>
    <col min="10513" max="10513" width="11.7109375" customWidth="1"/>
    <col min="10514" max="10514" width="11.85546875" customWidth="1"/>
    <col min="10515" max="10515" width="16.5703125" customWidth="1"/>
    <col min="10753" max="10753" width="43" customWidth="1"/>
    <col min="10754" max="10754" width="29.140625" customWidth="1"/>
    <col min="10755" max="10755" width="29.42578125" customWidth="1"/>
    <col min="10756" max="10767" width="5.7109375" customWidth="1"/>
    <col min="10768" max="10768" width="13.85546875" customWidth="1"/>
    <col min="10769" max="10769" width="11.7109375" customWidth="1"/>
    <col min="10770" max="10770" width="11.85546875" customWidth="1"/>
    <col min="10771" max="10771" width="16.5703125" customWidth="1"/>
    <col min="11009" max="11009" width="43" customWidth="1"/>
    <col min="11010" max="11010" width="29.140625" customWidth="1"/>
    <col min="11011" max="11011" width="29.42578125" customWidth="1"/>
    <col min="11012" max="11023" width="5.7109375" customWidth="1"/>
    <col min="11024" max="11024" width="13.85546875" customWidth="1"/>
    <col min="11025" max="11025" width="11.7109375" customWidth="1"/>
    <col min="11026" max="11026" width="11.85546875" customWidth="1"/>
    <col min="11027" max="11027" width="16.5703125" customWidth="1"/>
    <col min="11265" max="11265" width="43" customWidth="1"/>
    <col min="11266" max="11266" width="29.140625" customWidth="1"/>
    <col min="11267" max="11267" width="29.42578125" customWidth="1"/>
    <col min="11268" max="11279" width="5.7109375" customWidth="1"/>
    <col min="11280" max="11280" width="13.85546875" customWidth="1"/>
    <col min="11281" max="11281" width="11.7109375" customWidth="1"/>
    <col min="11282" max="11282" width="11.85546875" customWidth="1"/>
    <col min="11283" max="11283" width="16.5703125" customWidth="1"/>
    <col min="11521" max="11521" width="43" customWidth="1"/>
    <col min="11522" max="11522" width="29.140625" customWidth="1"/>
    <col min="11523" max="11523" width="29.42578125" customWidth="1"/>
    <col min="11524" max="11535" width="5.7109375" customWidth="1"/>
    <col min="11536" max="11536" width="13.85546875" customWidth="1"/>
    <col min="11537" max="11537" width="11.7109375" customWidth="1"/>
    <col min="11538" max="11538" width="11.85546875" customWidth="1"/>
    <col min="11539" max="11539" width="16.5703125" customWidth="1"/>
    <col min="11777" max="11777" width="43" customWidth="1"/>
    <col min="11778" max="11778" width="29.140625" customWidth="1"/>
    <col min="11779" max="11779" width="29.42578125" customWidth="1"/>
    <col min="11780" max="11791" width="5.7109375" customWidth="1"/>
    <col min="11792" max="11792" width="13.85546875" customWidth="1"/>
    <col min="11793" max="11793" width="11.7109375" customWidth="1"/>
    <col min="11794" max="11794" width="11.85546875" customWidth="1"/>
    <col min="11795" max="11795" width="16.5703125" customWidth="1"/>
    <col min="12033" max="12033" width="43" customWidth="1"/>
    <col min="12034" max="12034" width="29.140625" customWidth="1"/>
    <col min="12035" max="12035" width="29.42578125" customWidth="1"/>
    <col min="12036" max="12047" width="5.7109375" customWidth="1"/>
    <col min="12048" max="12048" width="13.85546875" customWidth="1"/>
    <col min="12049" max="12049" width="11.7109375" customWidth="1"/>
    <col min="12050" max="12050" width="11.85546875" customWidth="1"/>
    <col min="12051" max="12051" width="16.5703125" customWidth="1"/>
    <col min="12289" max="12289" width="43" customWidth="1"/>
    <col min="12290" max="12290" width="29.140625" customWidth="1"/>
    <col min="12291" max="12291" width="29.42578125" customWidth="1"/>
    <col min="12292" max="12303" width="5.7109375" customWidth="1"/>
    <col min="12304" max="12304" width="13.85546875" customWidth="1"/>
    <col min="12305" max="12305" width="11.7109375" customWidth="1"/>
    <col min="12306" max="12306" width="11.85546875" customWidth="1"/>
    <col min="12307" max="12307" width="16.5703125" customWidth="1"/>
    <col min="12545" max="12545" width="43" customWidth="1"/>
    <col min="12546" max="12546" width="29.140625" customWidth="1"/>
    <col min="12547" max="12547" width="29.42578125" customWidth="1"/>
    <col min="12548" max="12559" width="5.7109375" customWidth="1"/>
    <col min="12560" max="12560" width="13.85546875" customWidth="1"/>
    <col min="12561" max="12561" width="11.7109375" customWidth="1"/>
    <col min="12562" max="12562" width="11.85546875" customWidth="1"/>
    <col min="12563" max="12563" width="16.5703125" customWidth="1"/>
    <col min="12801" max="12801" width="43" customWidth="1"/>
    <col min="12802" max="12802" width="29.140625" customWidth="1"/>
    <col min="12803" max="12803" width="29.42578125" customWidth="1"/>
    <col min="12804" max="12815" width="5.7109375" customWidth="1"/>
    <col min="12816" max="12816" width="13.85546875" customWidth="1"/>
    <col min="12817" max="12817" width="11.7109375" customWidth="1"/>
    <col min="12818" max="12818" width="11.85546875" customWidth="1"/>
    <col min="12819" max="12819" width="16.5703125" customWidth="1"/>
    <col min="13057" max="13057" width="43" customWidth="1"/>
    <col min="13058" max="13058" width="29.140625" customWidth="1"/>
    <col min="13059" max="13059" width="29.42578125" customWidth="1"/>
    <col min="13060" max="13071" width="5.7109375" customWidth="1"/>
    <col min="13072" max="13072" width="13.85546875" customWidth="1"/>
    <col min="13073" max="13073" width="11.7109375" customWidth="1"/>
    <col min="13074" max="13074" width="11.85546875" customWidth="1"/>
    <col min="13075" max="13075" width="16.5703125" customWidth="1"/>
    <col min="13313" max="13313" width="43" customWidth="1"/>
    <col min="13314" max="13314" width="29.140625" customWidth="1"/>
    <col min="13315" max="13315" width="29.42578125" customWidth="1"/>
    <col min="13316" max="13327" width="5.7109375" customWidth="1"/>
    <col min="13328" max="13328" width="13.85546875" customWidth="1"/>
    <col min="13329" max="13329" width="11.7109375" customWidth="1"/>
    <col min="13330" max="13330" width="11.85546875" customWidth="1"/>
    <col min="13331" max="13331" width="16.5703125" customWidth="1"/>
    <col min="13569" max="13569" width="43" customWidth="1"/>
    <col min="13570" max="13570" width="29.140625" customWidth="1"/>
    <col min="13571" max="13571" width="29.42578125" customWidth="1"/>
    <col min="13572" max="13583" width="5.7109375" customWidth="1"/>
    <col min="13584" max="13584" width="13.85546875" customWidth="1"/>
    <col min="13585" max="13585" width="11.7109375" customWidth="1"/>
    <col min="13586" max="13586" width="11.85546875" customWidth="1"/>
    <col min="13587" max="13587" width="16.5703125" customWidth="1"/>
    <col min="13825" max="13825" width="43" customWidth="1"/>
    <col min="13826" max="13826" width="29.140625" customWidth="1"/>
    <col min="13827" max="13827" width="29.42578125" customWidth="1"/>
    <col min="13828" max="13839" width="5.7109375" customWidth="1"/>
    <col min="13840" max="13840" width="13.85546875" customWidth="1"/>
    <col min="13841" max="13841" width="11.7109375" customWidth="1"/>
    <col min="13842" max="13842" width="11.85546875" customWidth="1"/>
    <col min="13843" max="13843" width="16.5703125" customWidth="1"/>
    <col min="14081" max="14081" width="43" customWidth="1"/>
    <col min="14082" max="14082" width="29.140625" customWidth="1"/>
    <col min="14083" max="14083" width="29.42578125" customWidth="1"/>
    <col min="14084" max="14095" width="5.7109375" customWidth="1"/>
    <col min="14096" max="14096" width="13.85546875" customWidth="1"/>
    <col min="14097" max="14097" width="11.7109375" customWidth="1"/>
    <col min="14098" max="14098" width="11.85546875" customWidth="1"/>
    <col min="14099" max="14099" width="16.5703125" customWidth="1"/>
    <col min="14337" max="14337" width="43" customWidth="1"/>
    <col min="14338" max="14338" width="29.140625" customWidth="1"/>
    <col min="14339" max="14339" width="29.42578125" customWidth="1"/>
    <col min="14340" max="14351" width="5.7109375" customWidth="1"/>
    <col min="14352" max="14352" width="13.85546875" customWidth="1"/>
    <col min="14353" max="14353" width="11.7109375" customWidth="1"/>
    <col min="14354" max="14354" width="11.85546875" customWidth="1"/>
    <col min="14355" max="14355" width="16.5703125" customWidth="1"/>
    <col min="14593" max="14593" width="43" customWidth="1"/>
    <col min="14594" max="14594" width="29.140625" customWidth="1"/>
    <col min="14595" max="14595" width="29.42578125" customWidth="1"/>
    <col min="14596" max="14607" width="5.7109375" customWidth="1"/>
    <col min="14608" max="14608" width="13.85546875" customWidth="1"/>
    <col min="14609" max="14609" width="11.7109375" customWidth="1"/>
    <col min="14610" max="14610" width="11.85546875" customWidth="1"/>
    <col min="14611" max="14611" width="16.5703125" customWidth="1"/>
    <col min="14849" max="14849" width="43" customWidth="1"/>
    <col min="14850" max="14850" width="29.140625" customWidth="1"/>
    <col min="14851" max="14851" width="29.42578125" customWidth="1"/>
    <col min="14852" max="14863" width="5.7109375" customWidth="1"/>
    <col min="14864" max="14864" width="13.85546875" customWidth="1"/>
    <col min="14865" max="14865" width="11.7109375" customWidth="1"/>
    <col min="14866" max="14866" width="11.85546875" customWidth="1"/>
    <col min="14867" max="14867" width="16.5703125" customWidth="1"/>
    <col min="15105" max="15105" width="43" customWidth="1"/>
    <col min="15106" max="15106" width="29.140625" customWidth="1"/>
    <col min="15107" max="15107" width="29.42578125" customWidth="1"/>
    <col min="15108" max="15119" width="5.7109375" customWidth="1"/>
    <col min="15120" max="15120" width="13.85546875" customWidth="1"/>
    <col min="15121" max="15121" width="11.7109375" customWidth="1"/>
    <col min="15122" max="15122" width="11.85546875" customWidth="1"/>
    <col min="15123" max="15123" width="16.5703125" customWidth="1"/>
    <col min="15361" max="15361" width="43" customWidth="1"/>
    <col min="15362" max="15362" width="29.140625" customWidth="1"/>
    <col min="15363" max="15363" width="29.42578125" customWidth="1"/>
    <col min="15364" max="15375" width="5.7109375" customWidth="1"/>
    <col min="15376" max="15376" width="13.85546875" customWidth="1"/>
    <col min="15377" max="15377" width="11.7109375" customWidth="1"/>
    <col min="15378" max="15378" width="11.85546875" customWidth="1"/>
    <col min="15379" max="15379" width="16.5703125" customWidth="1"/>
    <col min="15617" max="15617" width="43" customWidth="1"/>
    <col min="15618" max="15618" width="29.140625" customWidth="1"/>
    <col min="15619" max="15619" width="29.42578125" customWidth="1"/>
    <col min="15620" max="15631" width="5.7109375" customWidth="1"/>
    <col min="15632" max="15632" width="13.85546875" customWidth="1"/>
    <col min="15633" max="15633" width="11.7109375" customWidth="1"/>
    <col min="15634" max="15634" width="11.85546875" customWidth="1"/>
    <col min="15635" max="15635" width="16.5703125" customWidth="1"/>
    <col min="15873" max="15873" width="43" customWidth="1"/>
    <col min="15874" max="15874" width="29.140625" customWidth="1"/>
    <col min="15875" max="15875" width="29.42578125" customWidth="1"/>
    <col min="15876" max="15887" width="5.7109375" customWidth="1"/>
    <col min="15888" max="15888" width="13.85546875" customWidth="1"/>
    <col min="15889" max="15889" width="11.7109375" customWidth="1"/>
    <col min="15890" max="15890" width="11.85546875" customWidth="1"/>
    <col min="15891" max="15891" width="16.5703125" customWidth="1"/>
    <col min="16129" max="16129" width="43" customWidth="1"/>
    <col min="16130" max="16130" width="29.140625" customWidth="1"/>
    <col min="16131" max="16131" width="29.42578125" customWidth="1"/>
    <col min="16132" max="16143" width="5.7109375" customWidth="1"/>
    <col min="16144" max="16144" width="13.85546875" customWidth="1"/>
    <col min="16145" max="16145" width="11.7109375" customWidth="1"/>
    <col min="16146" max="16146" width="11.85546875" customWidth="1"/>
    <col min="16147" max="16147" width="16.5703125" customWidth="1"/>
  </cols>
  <sheetData>
    <row r="1" spans="1:100" ht="27" thickBot="1">
      <c r="A1" s="2005" t="e" vm="1">
        <v>#VALUE!</v>
      </c>
      <c r="B1" s="1925" t="s">
        <v>3427</v>
      </c>
      <c r="C1" s="1926"/>
      <c r="D1" s="1926"/>
      <c r="E1" s="1926"/>
      <c r="F1" s="1926"/>
      <c r="G1" s="1926"/>
      <c r="H1" s="1926"/>
      <c r="I1" s="1926"/>
      <c r="J1" s="1926"/>
      <c r="K1" s="1926"/>
      <c r="L1" s="1926"/>
      <c r="M1" s="1926"/>
      <c r="N1" s="1926"/>
      <c r="O1" s="1926"/>
      <c r="P1" s="1926"/>
      <c r="Q1" s="1926"/>
      <c r="R1" s="1926"/>
      <c r="S1" s="1926"/>
      <c r="T1" s="1926"/>
      <c r="U1" s="1927"/>
      <c r="V1" s="1927"/>
      <c r="W1" s="1928"/>
    </row>
    <row r="2" spans="1:100" ht="32.1" customHeight="1" thickBot="1">
      <c r="A2" s="2006"/>
      <c r="B2" s="2008" t="s">
        <v>3426</v>
      </c>
      <c r="C2" s="2009"/>
      <c r="D2" s="2009"/>
      <c r="E2" s="2009"/>
      <c r="F2" s="2009"/>
      <c r="G2" s="2009"/>
      <c r="H2" s="2009"/>
      <c r="I2" s="2009"/>
      <c r="J2" s="2009"/>
      <c r="K2" s="2009"/>
      <c r="L2" s="2009"/>
      <c r="M2" s="2009"/>
      <c r="N2" s="2009"/>
      <c r="O2" s="2009"/>
      <c r="P2" s="2009"/>
      <c r="Q2" s="2009"/>
      <c r="R2" s="2009"/>
      <c r="S2" s="2009"/>
      <c r="T2" s="2009"/>
      <c r="U2" s="2010"/>
      <c r="V2" s="2010"/>
      <c r="W2" s="2011"/>
    </row>
    <row r="3" spans="1:100" ht="27"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100" s="1555" customFormat="1" ht="25.5" customHeight="1">
      <c r="A4" s="710" t="s">
        <v>3403</v>
      </c>
      <c r="B4" s="710"/>
      <c r="C4" s="710"/>
      <c r="D4" s="709"/>
      <c r="E4" s="709"/>
      <c r="F4" s="709"/>
      <c r="G4" s="709"/>
      <c r="H4" s="1519"/>
      <c r="I4" s="710"/>
      <c r="J4" s="710"/>
      <c r="K4" s="710"/>
      <c r="L4" s="709"/>
      <c r="M4" s="709"/>
      <c r="N4" s="709"/>
      <c r="O4" s="709"/>
      <c r="P4" s="1519"/>
      <c r="Q4" s="710"/>
      <c r="R4" s="710"/>
      <c r="S4" s="710"/>
    </row>
    <row r="5" spans="1:100" s="1555" customFormat="1" ht="25.5" customHeight="1">
      <c r="A5" s="710" t="s">
        <v>118</v>
      </c>
      <c r="B5" s="709"/>
      <c r="C5" s="854"/>
      <c r="D5" s="709"/>
      <c r="E5" s="709"/>
      <c r="F5" s="709"/>
      <c r="G5" s="709"/>
      <c r="H5" s="709"/>
      <c r="I5" s="710"/>
      <c r="J5" s="709"/>
      <c r="K5" s="854"/>
      <c r="L5" s="709"/>
      <c r="M5" s="709"/>
      <c r="N5" s="709"/>
      <c r="O5" s="709"/>
      <c r="P5" s="709"/>
      <c r="Q5" s="710"/>
      <c r="R5" s="709"/>
      <c r="S5" s="854"/>
    </row>
    <row r="6" spans="1:100" s="1557" customFormat="1" ht="25.5" customHeight="1">
      <c r="A6" s="710" t="s">
        <v>3428</v>
      </c>
      <c r="B6" s="710"/>
      <c r="C6" s="857"/>
      <c r="D6" s="1556"/>
      <c r="E6" s="1556"/>
      <c r="F6" s="1556"/>
      <c r="G6" s="1556"/>
      <c r="H6" s="1556"/>
      <c r="I6" s="710"/>
      <c r="J6" s="710"/>
      <c r="K6" s="857"/>
      <c r="L6" s="1556"/>
      <c r="M6" s="1556"/>
      <c r="N6" s="1556"/>
      <c r="O6" s="1556"/>
      <c r="P6" s="1556"/>
      <c r="Q6" s="710"/>
      <c r="R6" s="710"/>
      <c r="S6" s="857"/>
    </row>
    <row r="7" spans="1:100" s="1555" customFormat="1" ht="13.5">
      <c r="A7" s="710" t="s">
        <v>277</v>
      </c>
      <c r="B7" s="710"/>
      <c r="C7" s="710"/>
      <c r="D7" s="709"/>
      <c r="E7" s="709"/>
      <c r="F7" s="709"/>
      <c r="G7" s="709"/>
      <c r="H7" s="1519"/>
      <c r="I7" s="710"/>
      <c r="J7" s="710"/>
      <c r="K7" s="710"/>
      <c r="L7" s="709"/>
      <c r="M7" s="709"/>
      <c r="N7" s="709"/>
      <c r="O7" s="709"/>
      <c r="P7" s="1519"/>
      <c r="Q7" s="710"/>
      <c r="R7" s="710"/>
      <c r="S7" s="710"/>
    </row>
    <row r="8" spans="1:100" s="1555" customFormat="1" ht="25.5" customHeight="1">
      <c r="A8" s="2055" t="s">
        <v>3355</v>
      </c>
      <c r="B8" s="2055"/>
      <c r="C8" s="2055"/>
      <c r="D8" s="2055"/>
      <c r="E8" s="2055"/>
      <c r="F8" s="2055"/>
      <c r="G8" s="2055"/>
      <c r="H8" s="2055"/>
      <c r="I8" s="2055"/>
      <c r="J8" s="2055"/>
      <c r="K8" s="2055"/>
      <c r="L8" s="1556"/>
      <c r="M8" s="1556"/>
      <c r="N8" s="1556"/>
      <c r="O8" s="1556"/>
      <c r="P8" s="1556"/>
      <c r="Q8" s="1948"/>
      <c r="R8" s="1948"/>
      <c r="S8" s="1948"/>
    </row>
    <row r="9" spans="1:100" ht="14.65" customHeight="1">
      <c r="A9" s="1978" t="s">
        <v>2210</v>
      </c>
      <c r="B9" s="1978" t="s">
        <v>3178</v>
      </c>
      <c r="C9" s="1978" t="s">
        <v>121</v>
      </c>
      <c r="D9" s="2004" t="s">
        <v>0</v>
      </c>
      <c r="E9" s="2004"/>
      <c r="F9" s="2004"/>
      <c r="G9" s="2004" t="s">
        <v>1</v>
      </c>
      <c r="H9" s="2004"/>
      <c r="I9" s="2004"/>
      <c r="J9" s="2004" t="s">
        <v>2</v>
      </c>
      <c r="K9" s="2004"/>
      <c r="L9" s="2004"/>
      <c r="M9" s="2004" t="s">
        <v>3</v>
      </c>
      <c r="N9" s="2004"/>
      <c r="O9" s="2004"/>
      <c r="P9" s="1978" t="s">
        <v>21</v>
      </c>
      <c r="Q9" s="1978"/>
      <c r="R9" s="1978"/>
      <c r="S9" s="1978"/>
      <c r="T9" s="1930" t="s">
        <v>3177</v>
      </c>
      <c r="U9" s="1930"/>
      <c r="V9" s="1930"/>
      <c r="W9" s="1930"/>
    </row>
    <row r="10" spans="1:100" s="100" customFormat="1" ht="27.75" thickBot="1">
      <c r="A10" s="1978"/>
      <c r="B10" s="1978"/>
      <c r="C10" s="1978"/>
      <c r="D10" s="1107" t="s">
        <v>4</v>
      </c>
      <c r="E10" s="1107" t="s">
        <v>5</v>
      </c>
      <c r="F10" s="1107" t="s">
        <v>6</v>
      </c>
      <c r="G10" s="1107" t="s">
        <v>7</v>
      </c>
      <c r="H10" s="1107" t="s">
        <v>8</v>
      </c>
      <c r="I10" s="1107" t="s">
        <v>9</v>
      </c>
      <c r="J10" s="1107" t="s">
        <v>10</v>
      </c>
      <c r="K10" s="1107" t="s">
        <v>11</v>
      </c>
      <c r="L10" s="1107" t="s">
        <v>12</v>
      </c>
      <c r="M10" s="1107" t="s">
        <v>13</v>
      </c>
      <c r="N10" s="1107" t="s">
        <v>14</v>
      </c>
      <c r="O10" s="1107" t="s">
        <v>15</v>
      </c>
      <c r="P10" s="1078" t="s">
        <v>22</v>
      </c>
      <c r="Q10" s="1078" t="s">
        <v>3063</v>
      </c>
      <c r="R10" s="1078" t="s">
        <v>23</v>
      </c>
      <c r="S10" s="1077" t="s">
        <v>16</v>
      </c>
      <c r="T10" s="1451" t="s">
        <v>3161</v>
      </c>
      <c r="U10" s="2043" t="s">
        <v>3375</v>
      </c>
      <c r="V10" s="2044"/>
      <c r="W10" s="1451" t="s">
        <v>3176</v>
      </c>
    </row>
    <row r="11" spans="1:100" ht="29.65" customHeight="1">
      <c r="A11" s="482" t="s">
        <v>852</v>
      </c>
      <c r="B11" s="482" t="s">
        <v>1455</v>
      </c>
      <c r="C11" s="482" t="s">
        <v>1456</v>
      </c>
      <c r="D11" s="616"/>
      <c r="E11" s="616"/>
      <c r="F11" s="616"/>
      <c r="G11" s="616"/>
      <c r="H11" s="616"/>
      <c r="I11" s="616"/>
      <c r="J11" s="616"/>
      <c r="K11" s="616"/>
      <c r="L11" s="616"/>
      <c r="M11" s="616"/>
      <c r="N11" s="616"/>
      <c r="O11" s="616"/>
      <c r="P11" s="1581">
        <f>SUM(P12:P35)</f>
        <v>425600</v>
      </c>
      <c r="Q11" s="483"/>
      <c r="R11" s="483"/>
      <c r="S11" s="484" t="s">
        <v>855</v>
      </c>
      <c r="T11" s="2030" t="s">
        <v>3429</v>
      </c>
      <c r="U11" s="2030" t="s">
        <v>3392</v>
      </c>
      <c r="V11" s="2030" t="s">
        <v>3397</v>
      </c>
      <c r="W11" s="1942" t="s">
        <v>3430</v>
      </c>
    </row>
    <row r="12" spans="1:100" s="169" customFormat="1" ht="47.25" customHeight="1">
      <c r="A12" s="410" t="s">
        <v>1457</v>
      </c>
      <c r="B12" s="405" t="s">
        <v>1458</v>
      </c>
      <c r="C12" s="1080" t="s">
        <v>1459</v>
      </c>
      <c r="D12" s="429">
        <v>1</v>
      </c>
      <c r="E12" s="1558"/>
      <c r="F12" s="1559"/>
      <c r="G12" s="1558"/>
      <c r="H12" s="404"/>
      <c r="I12" s="404"/>
      <c r="J12" s="404"/>
      <c r="K12" s="404"/>
      <c r="L12" s="404"/>
      <c r="M12" s="404"/>
      <c r="N12" s="404"/>
      <c r="O12" s="404"/>
      <c r="P12" s="1560"/>
      <c r="Q12" s="103"/>
      <c r="R12" s="103"/>
      <c r="S12" s="1577" t="s">
        <v>1460</v>
      </c>
      <c r="T12" s="2031"/>
      <c r="U12" s="2031"/>
      <c r="V12" s="2031"/>
      <c r="W12" s="1943"/>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row>
    <row r="13" spans="1:100" s="169" customFormat="1" ht="40.5" customHeight="1">
      <c r="A13" s="410" t="s">
        <v>1461</v>
      </c>
      <c r="B13" s="405" t="s">
        <v>1462</v>
      </c>
      <c r="C13" s="1080" t="s">
        <v>1463</v>
      </c>
      <c r="D13" s="429">
        <v>1</v>
      </c>
      <c r="E13" s="1558"/>
      <c r="F13" s="1559"/>
      <c r="G13" s="1561"/>
      <c r="H13" s="1562"/>
      <c r="I13" s="404"/>
      <c r="J13" s="404"/>
      <c r="K13" s="404"/>
      <c r="L13" s="404"/>
      <c r="M13" s="404"/>
      <c r="N13" s="404"/>
      <c r="O13" s="404"/>
      <c r="P13" s="1560"/>
      <c r="Q13" s="103"/>
      <c r="R13" s="103"/>
      <c r="S13" s="1578"/>
      <c r="T13" s="2031"/>
      <c r="U13" s="2031"/>
      <c r="V13" s="2031"/>
      <c r="W13" s="1943"/>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row>
    <row r="14" spans="1:100" s="169" customFormat="1" ht="47.25" customHeight="1">
      <c r="A14" s="410" t="s">
        <v>1464</v>
      </c>
      <c r="B14" s="405" t="s">
        <v>1465</v>
      </c>
      <c r="C14" s="1080" t="s">
        <v>1466</v>
      </c>
      <c r="D14" s="1561"/>
      <c r="E14" s="1558"/>
      <c r="F14" s="429">
        <v>1</v>
      </c>
      <c r="G14" s="1561"/>
      <c r="H14" s="1562"/>
      <c r="I14" s="404"/>
      <c r="J14" s="404"/>
      <c r="K14" s="404"/>
      <c r="L14" s="404"/>
      <c r="M14" s="404"/>
      <c r="N14" s="404"/>
      <c r="O14" s="404"/>
      <c r="P14" s="1560"/>
      <c r="Q14" s="103"/>
      <c r="R14" s="103"/>
      <c r="S14" s="1578"/>
      <c r="T14" s="2031"/>
      <c r="U14" s="2031"/>
      <c r="V14" s="2031"/>
      <c r="W14" s="1943"/>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row>
    <row r="15" spans="1:100" ht="43.5" customHeight="1">
      <c r="A15" s="415" t="s">
        <v>1467</v>
      </c>
      <c r="B15" s="415" t="s">
        <v>1468</v>
      </c>
      <c r="C15" s="415" t="s">
        <v>328</v>
      </c>
      <c r="D15" s="1563"/>
      <c r="E15" s="428"/>
      <c r="F15" s="428"/>
      <c r="G15" s="1564"/>
      <c r="H15" s="1559"/>
      <c r="I15" s="428"/>
      <c r="J15" s="428"/>
      <c r="K15" s="428"/>
      <c r="L15" s="428"/>
      <c r="M15" s="428"/>
      <c r="N15" s="428"/>
      <c r="O15" s="428"/>
      <c r="P15" s="498"/>
      <c r="Q15" s="101"/>
      <c r="R15" s="101"/>
      <c r="S15" s="1578" t="s">
        <v>1469</v>
      </c>
      <c r="T15" s="2031"/>
      <c r="U15" s="2031"/>
      <c r="V15" s="2031"/>
      <c r="W15" s="1943"/>
    </row>
    <row r="16" spans="1:100" ht="57.75" customHeight="1">
      <c r="A16" s="410" t="s">
        <v>1470</v>
      </c>
      <c r="B16" s="410" t="s">
        <v>1468</v>
      </c>
      <c r="C16" s="410" t="s">
        <v>1471</v>
      </c>
      <c r="D16" s="1563"/>
      <c r="E16" s="428"/>
      <c r="F16" s="428"/>
      <c r="G16" s="1564"/>
      <c r="H16" s="1559"/>
      <c r="I16" s="429">
        <v>6</v>
      </c>
      <c r="J16" s="428"/>
      <c r="K16" s="428"/>
      <c r="L16" s="428"/>
      <c r="M16" s="428"/>
      <c r="N16" s="428"/>
      <c r="O16" s="428"/>
      <c r="P16" s="498"/>
      <c r="Q16" s="101"/>
      <c r="R16" s="101"/>
      <c r="S16" s="1578" t="s">
        <v>1469</v>
      </c>
      <c r="T16" s="2031"/>
      <c r="U16" s="2031"/>
      <c r="V16" s="2031"/>
      <c r="W16" s="1943"/>
    </row>
    <row r="17" spans="1:101" ht="44.25" customHeight="1">
      <c r="A17" s="418" t="s">
        <v>1472</v>
      </c>
      <c r="B17" s="410" t="s">
        <v>1468</v>
      </c>
      <c r="C17" s="418" t="s">
        <v>1473</v>
      </c>
      <c r="D17" s="1563"/>
      <c r="E17" s="1563"/>
      <c r="F17" s="1563"/>
      <c r="G17" s="429">
        <v>1</v>
      </c>
      <c r="H17" s="1563"/>
      <c r="I17" s="1563"/>
      <c r="J17" s="1564"/>
      <c r="K17" s="429">
        <v>1</v>
      </c>
      <c r="L17" s="1563"/>
      <c r="M17" s="1563"/>
      <c r="N17" s="1563"/>
      <c r="O17" s="1563"/>
      <c r="P17" s="1565"/>
      <c r="Q17" s="166"/>
      <c r="R17" s="166"/>
      <c r="S17" s="1578" t="s">
        <v>1469</v>
      </c>
      <c r="T17" s="2031"/>
      <c r="U17" s="2031"/>
      <c r="V17" s="2031"/>
      <c r="W17" s="1943"/>
    </row>
    <row r="18" spans="1:101" ht="40.5">
      <c r="A18" s="418" t="s">
        <v>1474</v>
      </c>
      <c r="B18" s="410" t="s">
        <v>1468</v>
      </c>
      <c r="C18" s="418" t="s">
        <v>328</v>
      </c>
      <c r="D18" s="403"/>
      <c r="E18" s="403"/>
      <c r="F18" s="403"/>
      <c r="G18" s="429">
        <v>6</v>
      </c>
      <c r="H18" s="403"/>
      <c r="I18" s="403"/>
      <c r="J18" s="403"/>
      <c r="K18" s="403"/>
      <c r="L18" s="403"/>
      <c r="M18" s="403"/>
      <c r="N18" s="403"/>
      <c r="O18" s="403"/>
      <c r="P18" s="409"/>
      <c r="Q18" s="11"/>
      <c r="R18" s="11"/>
      <c r="S18" s="1578" t="s">
        <v>1469</v>
      </c>
      <c r="T18" s="2031"/>
      <c r="U18" s="2031"/>
      <c r="V18" s="2031"/>
      <c r="W18" s="1943"/>
    </row>
    <row r="19" spans="1:101" ht="40.5">
      <c r="A19" s="418" t="s">
        <v>1475</v>
      </c>
      <c r="B19" s="410" t="s">
        <v>1468</v>
      </c>
      <c r="C19" s="418" t="s">
        <v>328</v>
      </c>
      <c r="D19" s="403"/>
      <c r="E19" s="403"/>
      <c r="F19" s="403"/>
      <c r="G19" s="403"/>
      <c r="H19" s="403"/>
      <c r="I19" s="403"/>
      <c r="J19" s="403"/>
      <c r="K19" s="429">
        <v>6</v>
      </c>
      <c r="L19" s="403"/>
      <c r="M19" s="403"/>
      <c r="N19" s="403"/>
      <c r="O19" s="403"/>
      <c r="P19" s="409"/>
      <c r="Q19" s="11"/>
      <c r="R19" s="11"/>
      <c r="S19" s="1578" t="s">
        <v>1469</v>
      </c>
      <c r="T19" s="2031"/>
      <c r="U19" s="2031"/>
      <c r="V19" s="2031"/>
      <c r="W19" s="1943"/>
    </row>
    <row r="20" spans="1:101" ht="40.5">
      <c r="A20" s="418" t="s">
        <v>1476</v>
      </c>
      <c r="B20" s="410" t="s">
        <v>1468</v>
      </c>
      <c r="C20" s="418" t="s">
        <v>328</v>
      </c>
      <c r="D20" s="429">
        <v>6</v>
      </c>
      <c r="E20" s="403"/>
      <c r="F20" s="403"/>
      <c r="G20" s="403"/>
      <c r="H20" s="403"/>
      <c r="I20" s="403"/>
      <c r="J20" s="403"/>
      <c r="K20" s="403"/>
      <c r="L20" s="403"/>
      <c r="M20" s="403"/>
      <c r="N20" s="403"/>
      <c r="O20" s="403"/>
      <c r="P20" s="409"/>
      <c r="Q20" s="11"/>
      <c r="R20" s="11"/>
      <c r="S20" s="1578" t="s">
        <v>1469</v>
      </c>
      <c r="T20" s="2031"/>
      <c r="U20" s="2031"/>
      <c r="V20" s="2031"/>
      <c r="W20" s="1943"/>
    </row>
    <row r="21" spans="1:101" ht="42" customHeight="1">
      <c r="A21" s="418" t="s">
        <v>1477</v>
      </c>
      <c r="B21" s="410" t="s">
        <v>1478</v>
      </c>
      <c r="C21" s="418" t="s">
        <v>328</v>
      </c>
      <c r="D21" s="1563"/>
      <c r="E21" s="403"/>
      <c r="F21" s="429">
        <v>6</v>
      </c>
      <c r="G21" s="1566"/>
      <c r="H21" s="1566"/>
      <c r="I21" s="403"/>
      <c r="J21" s="403"/>
      <c r="K21" s="403"/>
      <c r="L21" s="403"/>
      <c r="M21" s="403"/>
      <c r="N21" s="403"/>
      <c r="O21" s="403"/>
      <c r="P21" s="409"/>
      <c r="Q21" s="11"/>
      <c r="R21" s="11"/>
      <c r="S21" s="1578"/>
      <c r="T21" s="2031"/>
      <c r="U21" s="2031"/>
      <c r="V21" s="2031"/>
      <c r="W21" s="1943"/>
    </row>
    <row r="22" spans="1:101" ht="25.5">
      <c r="A22" s="1567" t="s">
        <v>1479</v>
      </c>
      <c r="B22" s="415" t="s">
        <v>1480</v>
      </c>
      <c r="C22" s="1567" t="s">
        <v>1481</v>
      </c>
      <c r="D22" s="1563"/>
      <c r="E22" s="403"/>
      <c r="F22" s="403"/>
      <c r="G22" s="1566"/>
      <c r="H22" s="1566"/>
      <c r="I22" s="403"/>
      <c r="J22" s="403"/>
      <c r="K22" s="403"/>
      <c r="L22" s="403"/>
      <c r="M22" s="403"/>
      <c r="N22" s="403"/>
      <c r="O22" s="403"/>
      <c r="P22" s="409"/>
      <c r="Q22" s="11"/>
      <c r="R22" s="11"/>
      <c r="S22" s="1578"/>
      <c r="T22" s="2031"/>
      <c r="U22" s="2031"/>
      <c r="V22" s="2031"/>
      <c r="W22" s="1943"/>
    </row>
    <row r="23" spans="1:101" ht="50.25" customHeight="1">
      <c r="A23" s="418" t="s">
        <v>1482</v>
      </c>
      <c r="B23" s="410" t="s">
        <v>1480</v>
      </c>
      <c r="C23" s="410" t="s">
        <v>1483</v>
      </c>
      <c r="D23" s="429">
        <v>7</v>
      </c>
      <c r="E23" s="403"/>
      <c r="F23" s="403"/>
      <c r="G23" s="1566"/>
      <c r="H23" s="1566"/>
      <c r="I23" s="403"/>
      <c r="J23" s="403"/>
      <c r="K23" s="403"/>
      <c r="L23" s="403"/>
      <c r="M23" s="403"/>
      <c r="N23" s="403"/>
      <c r="O23" s="403"/>
      <c r="P23" s="409"/>
      <c r="Q23" s="11"/>
      <c r="R23" s="11"/>
      <c r="S23" s="1578" t="s">
        <v>1469</v>
      </c>
      <c r="T23" s="2031"/>
      <c r="U23" s="2031"/>
      <c r="V23" s="2031"/>
      <c r="W23" s="1943"/>
    </row>
    <row r="24" spans="1:101" ht="40.5" customHeight="1">
      <c r="A24" s="410" t="s">
        <v>1484</v>
      </c>
      <c r="B24" s="410" t="s">
        <v>1480</v>
      </c>
      <c r="C24" s="410" t="s">
        <v>1485</v>
      </c>
      <c r="D24" s="429">
        <v>2</v>
      </c>
      <c r="E24" s="428"/>
      <c r="F24" s="428"/>
      <c r="G24" s="1564"/>
      <c r="H24" s="1564"/>
      <c r="I24" s="428"/>
      <c r="J24" s="428"/>
      <c r="K24" s="428"/>
      <c r="L24" s="428"/>
      <c r="M24" s="428"/>
      <c r="N24" s="428"/>
      <c r="O24" s="428"/>
      <c r="P24" s="498"/>
      <c r="Q24" s="101"/>
      <c r="R24" s="101"/>
      <c r="S24" s="1577"/>
      <c r="T24" s="2031"/>
      <c r="U24" s="2031"/>
      <c r="V24" s="2031"/>
      <c r="W24" s="1943"/>
    </row>
    <row r="25" spans="1:101" s="169" customFormat="1" ht="43.5" customHeight="1">
      <c r="A25" s="617" t="s">
        <v>1486</v>
      </c>
      <c r="B25" s="415" t="s">
        <v>246</v>
      </c>
      <c r="C25" s="401" t="s">
        <v>1487</v>
      </c>
      <c r="D25" s="1562"/>
      <c r="E25" s="404"/>
      <c r="F25" s="1559"/>
      <c r="G25" s="1562"/>
      <c r="H25" s="1564"/>
      <c r="I25" s="404"/>
      <c r="J25" s="404"/>
      <c r="K25" s="404"/>
      <c r="L25" s="404"/>
      <c r="M25" s="404"/>
      <c r="N25" s="404"/>
      <c r="O25" s="404"/>
      <c r="P25" s="498"/>
      <c r="Q25" s="101"/>
      <c r="R25" s="101"/>
      <c r="S25" s="1577"/>
      <c r="T25" s="2031"/>
      <c r="U25" s="2031"/>
      <c r="V25" s="2031"/>
      <c r="W25" s="1943"/>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row>
    <row r="26" spans="1:101" s="169" customFormat="1" ht="43.5" customHeight="1">
      <c r="A26" s="1080" t="s">
        <v>1488</v>
      </c>
      <c r="B26" s="410" t="s">
        <v>1489</v>
      </c>
      <c r="C26" s="405" t="s">
        <v>1490</v>
      </c>
      <c r="D26" s="404"/>
      <c r="E26" s="404"/>
      <c r="F26" s="429">
        <v>15</v>
      </c>
      <c r="G26" s="404"/>
      <c r="H26" s="1564"/>
      <c r="I26" s="404"/>
      <c r="J26" s="404"/>
      <c r="K26" s="404"/>
      <c r="L26" s="404"/>
      <c r="M26" s="404"/>
      <c r="N26" s="404"/>
      <c r="O26" s="404"/>
      <c r="P26" s="498"/>
      <c r="Q26" s="101"/>
      <c r="R26" s="101"/>
      <c r="S26" s="1577" t="s">
        <v>1491</v>
      </c>
      <c r="T26" s="2031"/>
      <c r="U26" s="2031"/>
      <c r="V26" s="2031"/>
      <c r="W26" s="1943"/>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row>
    <row r="27" spans="1:101" s="169" customFormat="1" ht="45" customHeight="1">
      <c r="A27" s="1080" t="s">
        <v>1492</v>
      </c>
      <c r="B27" s="410" t="s">
        <v>1493</v>
      </c>
      <c r="C27" s="405" t="s">
        <v>1494</v>
      </c>
      <c r="D27" s="404"/>
      <c r="E27" s="429">
        <v>5</v>
      </c>
      <c r="F27" s="404"/>
      <c r="G27" s="404"/>
      <c r="H27" s="404"/>
      <c r="I27" s="404"/>
      <c r="J27" s="404"/>
      <c r="K27" s="404"/>
      <c r="L27" s="404"/>
      <c r="M27" s="404"/>
      <c r="N27" s="404"/>
      <c r="O27" s="404"/>
      <c r="P27" s="498">
        <v>250000</v>
      </c>
      <c r="Q27" s="101"/>
      <c r="R27" s="101"/>
      <c r="S27" s="1577" t="s">
        <v>1495</v>
      </c>
      <c r="T27" s="2031"/>
      <c r="U27" s="2031"/>
      <c r="V27" s="2031"/>
      <c r="W27" s="1943"/>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row>
    <row r="28" spans="1:101" s="169" customFormat="1" ht="49.5" customHeight="1">
      <c r="A28" s="1568" t="s">
        <v>1496</v>
      </c>
      <c r="B28" s="1568" t="s">
        <v>1497</v>
      </c>
      <c r="C28" s="405" t="s">
        <v>1498</v>
      </c>
      <c r="D28" s="1559"/>
      <c r="E28" s="1558"/>
      <c r="F28" s="429">
        <v>7</v>
      </c>
      <c r="G28" s="404"/>
      <c r="H28" s="404"/>
      <c r="I28" s="404"/>
      <c r="J28" s="404"/>
      <c r="K28" s="404"/>
      <c r="L28" s="404"/>
      <c r="M28" s="404"/>
      <c r="N28" s="404"/>
      <c r="O28" s="404"/>
      <c r="P28" s="1569"/>
      <c r="Q28" s="101"/>
      <c r="R28" s="101"/>
      <c r="S28" s="1577"/>
      <c r="T28" s="2031"/>
      <c r="U28" s="2031"/>
      <c r="V28" s="2031"/>
      <c r="W28" s="1943"/>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row>
    <row r="29" spans="1:101" s="169" customFormat="1" ht="36" customHeight="1">
      <c r="A29" s="1570" t="s">
        <v>1499</v>
      </c>
      <c r="B29" s="1568" t="s">
        <v>1500</v>
      </c>
      <c r="C29" s="406" t="s">
        <v>1501</v>
      </c>
      <c r="D29" s="1559"/>
      <c r="E29" s="1558"/>
      <c r="F29" s="1562"/>
      <c r="G29" s="404"/>
      <c r="H29" s="429">
        <v>1</v>
      </c>
      <c r="I29" s="404"/>
      <c r="J29" s="404"/>
      <c r="K29" s="404"/>
      <c r="L29" s="404"/>
      <c r="M29" s="404"/>
      <c r="N29" s="404"/>
      <c r="O29" s="404"/>
      <c r="P29" s="1569"/>
      <c r="Q29" s="101"/>
      <c r="R29" s="101"/>
      <c r="S29" s="1577"/>
      <c r="T29" s="2031"/>
      <c r="U29" s="2031"/>
      <c r="V29" s="2031"/>
      <c r="W29" s="1943"/>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row>
    <row r="30" spans="1:101" s="169" customFormat="1" ht="55.5" customHeight="1">
      <c r="A30" s="1080" t="s">
        <v>1502</v>
      </c>
      <c r="B30" s="1080" t="s">
        <v>1503</v>
      </c>
      <c r="C30" s="406" t="s">
        <v>1504</v>
      </c>
      <c r="D30" s="403"/>
      <c r="E30" s="403"/>
      <c r="F30" s="1559"/>
      <c r="G30" s="403"/>
      <c r="H30" s="429">
        <v>1</v>
      </c>
      <c r="I30" s="403"/>
      <c r="J30" s="403"/>
      <c r="K30" s="429">
        <v>1</v>
      </c>
      <c r="L30" s="403"/>
      <c r="M30" s="403"/>
      <c r="N30" s="403"/>
      <c r="O30" s="403"/>
      <c r="P30" s="1084"/>
      <c r="Q30" s="105"/>
      <c r="R30" s="105"/>
      <c r="S30" s="1579" t="s">
        <v>1505</v>
      </c>
      <c r="T30" s="2031"/>
      <c r="U30" s="2031"/>
      <c r="V30" s="2031"/>
      <c r="W30" s="1943"/>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row>
    <row r="31" spans="1:101" s="169" customFormat="1" ht="39.75" customHeight="1">
      <c r="A31" s="1568" t="s">
        <v>1506</v>
      </c>
      <c r="B31" s="1080" t="s">
        <v>1507</v>
      </c>
      <c r="C31" s="406" t="s">
        <v>1504</v>
      </c>
      <c r="D31" s="403"/>
      <c r="E31" s="403"/>
      <c r="F31" s="1559"/>
      <c r="G31" s="403"/>
      <c r="H31" s="403"/>
      <c r="I31" s="403"/>
      <c r="J31" s="403"/>
      <c r="K31" s="403"/>
      <c r="L31" s="403"/>
      <c r="M31" s="403"/>
      <c r="N31" s="403"/>
      <c r="O31" s="403"/>
      <c r="P31" s="1571"/>
      <c r="Q31" s="170"/>
      <c r="R31" s="170"/>
      <c r="S31" s="1579"/>
      <c r="T31" s="2031"/>
      <c r="U31" s="2031"/>
      <c r="V31" s="2031"/>
      <c r="W31" s="1943"/>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row>
    <row r="32" spans="1:101" s="169" customFormat="1" ht="72.75" customHeight="1">
      <c r="A32" s="1568" t="s">
        <v>1508</v>
      </c>
      <c r="B32" s="1080" t="s">
        <v>1509</v>
      </c>
      <c r="C32" s="406" t="s">
        <v>1510</v>
      </c>
      <c r="D32" s="403"/>
      <c r="E32" s="403"/>
      <c r="F32" s="1559"/>
      <c r="G32" s="403"/>
      <c r="H32" s="403"/>
      <c r="I32" s="403"/>
      <c r="J32" s="403"/>
      <c r="K32" s="403"/>
      <c r="L32" s="403"/>
      <c r="M32" s="403"/>
      <c r="N32" s="403"/>
      <c r="O32" s="403"/>
      <c r="P32" s="1571"/>
      <c r="Q32" s="170"/>
      <c r="R32" s="170"/>
      <c r="S32" s="1579"/>
      <c r="T32" s="2031"/>
      <c r="U32" s="2031"/>
      <c r="V32" s="2031"/>
      <c r="W32" s="1943"/>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row>
    <row r="33" spans="1:101" s="169" customFormat="1" ht="40.35" customHeight="1">
      <c r="A33" s="1570" t="s">
        <v>1511</v>
      </c>
      <c r="B33" s="405" t="s">
        <v>1512</v>
      </c>
      <c r="C33" s="405" t="s">
        <v>1513</v>
      </c>
      <c r="D33" s="1558"/>
      <c r="E33" s="1558"/>
      <c r="F33" s="404"/>
      <c r="G33" s="404"/>
      <c r="H33" s="404"/>
      <c r="I33" s="404"/>
      <c r="J33" s="404"/>
      <c r="K33" s="404"/>
      <c r="L33" s="404"/>
      <c r="M33" s="404"/>
      <c r="N33" s="404"/>
      <c r="O33" s="404"/>
      <c r="P33" s="1572">
        <v>50000</v>
      </c>
      <c r="Q33" s="166"/>
      <c r="R33" s="166"/>
      <c r="S33" s="1577" t="s">
        <v>1514</v>
      </c>
      <c r="T33" s="2031"/>
      <c r="U33" s="2031"/>
      <c r="V33" s="2031"/>
      <c r="W33" s="1943"/>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row>
    <row r="34" spans="1:101" ht="55.5" customHeight="1">
      <c r="A34" s="1080" t="s">
        <v>1515</v>
      </c>
      <c r="B34" s="405" t="s">
        <v>1516</v>
      </c>
      <c r="C34" s="405" t="s">
        <v>1517</v>
      </c>
      <c r="D34" s="404"/>
      <c r="E34" s="404"/>
      <c r="F34" s="429">
        <v>12</v>
      </c>
      <c r="G34" s="404"/>
      <c r="H34" s="1564"/>
      <c r="I34" s="429">
        <v>12</v>
      </c>
      <c r="J34" s="404"/>
      <c r="K34" s="404"/>
      <c r="L34" s="429">
        <v>12</v>
      </c>
      <c r="M34" s="404"/>
      <c r="N34" s="404"/>
      <c r="O34" s="404"/>
      <c r="P34" s="1573">
        <v>125600</v>
      </c>
      <c r="Q34" s="171"/>
      <c r="R34" s="171"/>
      <c r="S34" s="1580" t="s">
        <v>1518</v>
      </c>
      <c r="T34" s="2031"/>
      <c r="U34" s="2031"/>
      <c r="V34" s="2031"/>
      <c r="W34" s="1943"/>
    </row>
    <row r="35" spans="1:101" ht="54" customHeight="1" thickBot="1">
      <c r="A35" s="1574" t="s">
        <v>1519</v>
      </c>
      <c r="B35" s="405" t="s">
        <v>1520</v>
      </c>
      <c r="C35" s="1575" t="s">
        <v>1521</v>
      </c>
      <c r="D35" s="1562"/>
      <c r="E35" s="1562"/>
      <c r="F35" s="1559"/>
      <c r="G35" s="429"/>
      <c r="H35" s="1564"/>
      <c r="I35" s="1559"/>
      <c r="J35" s="1562"/>
      <c r="K35" s="1562"/>
      <c r="L35" s="1559"/>
      <c r="M35" s="1562"/>
      <c r="N35" s="1562"/>
      <c r="O35" s="1562"/>
      <c r="P35" s="1576"/>
      <c r="Q35" s="171"/>
      <c r="R35" s="171"/>
      <c r="S35" s="1580"/>
      <c r="T35" s="2032"/>
      <c r="U35" s="2032"/>
      <c r="V35" s="2032"/>
      <c r="W35" s="1944"/>
    </row>
    <row r="36" spans="1:101" ht="24" customHeight="1" thickBot="1">
      <c r="A36" s="7"/>
      <c r="B36" s="7"/>
      <c r="C36" s="2052" t="s">
        <v>898</v>
      </c>
      <c r="D36" s="2053"/>
      <c r="E36" s="2053"/>
      <c r="F36" s="2053"/>
      <c r="G36" s="2053"/>
      <c r="H36" s="2053"/>
      <c r="I36" s="2053"/>
      <c r="J36" s="2053"/>
      <c r="K36" s="2053"/>
      <c r="L36" s="2053"/>
      <c r="M36" s="2053"/>
      <c r="N36" s="2053"/>
      <c r="O36" s="2054"/>
      <c r="P36" s="172">
        <f>P11</f>
        <v>425600</v>
      </c>
      <c r="Q36" s="7"/>
      <c r="R36" s="7"/>
      <c r="S36" s="173"/>
    </row>
    <row r="38" spans="1:101">
      <c r="Q38" s="3"/>
      <c r="S38" s="3"/>
    </row>
    <row r="39" spans="1:101">
      <c r="P39" s="108"/>
    </row>
  </sheetData>
  <mergeCells count="21">
    <mergeCell ref="A1:A3"/>
    <mergeCell ref="B1:W1"/>
    <mergeCell ref="B2:W2"/>
    <mergeCell ref="B3:W3"/>
    <mergeCell ref="C36:O36"/>
    <mergeCell ref="A8:K8"/>
    <mergeCell ref="Q8:S8"/>
    <mergeCell ref="A9:A10"/>
    <mergeCell ref="B9:B10"/>
    <mergeCell ref="C9:C10"/>
    <mergeCell ref="D9:F9"/>
    <mergeCell ref="G9:I9"/>
    <mergeCell ref="J9:L9"/>
    <mergeCell ref="M9:O9"/>
    <mergeCell ref="P9:S9"/>
    <mergeCell ref="T9:W9"/>
    <mergeCell ref="U10:V10"/>
    <mergeCell ref="T11:T35"/>
    <mergeCell ref="U11:U35"/>
    <mergeCell ref="V11:V35"/>
    <mergeCell ref="W11:W3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30"/>
  <sheetViews>
    <sheetView topLeftCell="J3" workbookViewId="0">
      <selection activeCell="T9" sqref="T9:W10"/>
    </sheetView>
  </sheetViews>
  <sheetFormatPr baseColWidth="10" defaultColWidth="11.140625" defaultRowHeight="15"/>
  <cols>
    <col min="1" max="1" width="44.7109375" customWidth="1"/>
    <col min="2" max="2" width="31.85546875" customWidth="1"/>
    <col min="3" max="3" width="28.28515625" customWidth="1"/>
    <col min="4" max="5" width="2.85546875" style="47" bestFit="1" customWidth="1"/>
    <col min="6" max="6" width="3" style="47" bestFit="1" customWidth="1"/>
    <col min="7" max="7" width="2.85546875" style="47" bestFit="1" customWidth="1"/>
    <col min="8" max="8" width="3.28515625" style="47" bestFit="1" customWidth="1"/>
    <col min="9" max="9" width="2.85546875" style="47" bestFit="1" customWidth="1"/>
    <col min="10" max="10" width="2.42578125" style="47" bestFit="1" customWidth="1"/>
    <col min="11" max="11" width="3.28515625" style="47" bestFit="1" customWidth="1"/>
    <col min="12" max="12" width="2.85546875" style="47" bestFit="1" customWidth="1"/>
    <col min="13" max="13" width="2.7109375" style="47" bestFit="1" customWidth="1"/>
    <col min="14" max="14" width="3.140625" style="47" bestFit="1" customWidth="1"/>
    <col min="15" max="15" width="2.5703125" style="47" bestFit="1" customWidth="1"/>
    <col min="16" max="16" width="21.140625" customWidth="1"/>
    <col min="17" max="17" width="11.7109375" customWidth="1"/>
    <col min="18" max="18" width="16.42578125" customWidth="1"/>
    <col min="19" max="19" width="24.42578125" customWidth="1"/>
    <col min="20" max="20" width="15.42578125" customWidth="1"/>
    <col min="23" max="23" width="17.42578125" customWidth="1"/>
    <col min="257" max="257" width="43" customWidth="1"/>
    <col min="258" max="258" width="29.140625" customWidth="1"/>
    <col min="259" max="259" width="29.42578125" customWidth="1"/>
    <col min="260" max="271" width="5.7109375" customWidth="1"/>
    <col min="272" max="272" width="13.85546875" customWidth="1"/>
    <col min="273" max="273" width="11.7109375" customWidth="1"/>
    <col min="274" max="274" width="11.85546875" customWidth="1"/>
    <col min="275" max="275" width="16.5703125" customWidth="1"/>
    <col min="513" max="513" width="43" customWidth="1"/>
    <col min="514" max="514" width="29.140625" customWidth="1"/>
    <col min="515" max="515" width="29.42578125" customWidth="1"/>
    <col min="516" max="527" width="5.7109375" customWidth="1"/>
    <col min="528" max="528" width="13.85546875" customWidth="1"/>
    <col min="529" max="529" width="11.7109375" customWidth="1"/>
    <col min="530" max="530" width="11.85546875" customWidth="1"/>
    <col min="531" max="531" width="16.5703125" customWidth="1"/>
    <col min="769" max="769" width="43" customWidth="1"/>
    <col min="770" max="770" width="29.140625" customWidth="1"/>
    <col min="771" max="771" width="29.42578125" customWidth="1"/>
    <col min="772" max="783" width="5.7109375" customWidth="1"/>
    <col min="784" max="784" width="13.85546875" customWidth="1"/>
    <col min="785" max="785" width="11.7109375" customWidth="1"/>
    <col min="786" max="786" width="11.85546875" customWidth="1"/>
    <col min="787" max="787" width="16.5703125" customWidth="1"/>
    <col min="1025" max="1025" width="43" customWidth="1"/>
    <col min="1026" max="1026" width="29.140625" customWidth="1"/>
    <col min="1027" max="1027" width="29.42578125" customWidth="1"/>
    <col min="1028" max="1039" width="5.7109375" customWidth="1"/>
    <col min="1040" max="1040" width="13.85546875" customWidth="1"/>
    <col min="1041" max="1041" width="11.7109375" customWidth="1"/>
    <col min="1042" max="1042" width="11.85546875" customWidth="1"/>
    <col min="1043" max="1043" width="16.5703125" customWidth="1"/>
    <col min="1281" max="1281" width="43" customWidth="1"/>
    <col min="1282" max="1282" width="29.140625" customWidth="1"/>
    <col min="1283" max="1283" width="29.42578125" customWidth="1"/>
    <col min="1284" max="1295" width="5.7109375" customWidth="1"/>
    <col min="1296" max="1296" width="13.85546875" customWidth="1"/>
    <col min="1297" max="1297" width="11.7109375" customWidth="1"/>
    <col min="1298" max="1298" width="11.85546875" customWidth="1"/>
    <col min="1299" max="1299" width="16.5703125" customWidth="1"/>
    <col min="1537" max="1537" width="43" customWidth="1"/>
    <col min="1538" max="1538" width="29.140625" customWidth="1"/>
    <col min="1539" max="1539" width="29.42578125" customWidth="1"/>
    <col min="1540" max="1551" width="5.7109375" customWidth="1"/>
    <col min="1552" max="1552" width="13.85546875" customWidth="1"/>
    <col min="1553" max="1553" width="11.7109375" customWidth="1"/>
    <col min="1554" max="1554" width="11.85546875" customWidth="1"/>
    <col min="1555" max="1555" width="16.5703125" customWidth="1"/>
    <col min="1793" max="1793" width="43" customWidth="1"/>
    <col min="1794" max="1794" width="29.140625" customWidth="1"/>
    <col min="1795" max="1795" width="29.42578125" customWidth="1"/>
    <col min="1796" max="1807" width="5.7109375" customWidth="1"/>
    <col min="1808" max="1808" width="13.85546875" customWidth="1"/>
    <col min="1809" max="1809" width="11.7109375" customWidth="1"/>
    <col min="1810" max="1810" width="11.85546875" customWidth="1"/>
    <col min="1811" max="1811" width="16.5703125" customWidth="1"/>
    <col min="2049" max="2049" width="43" customWidth="1"/>
    <col min="2050" max="2050" width="29.140625" customWidth="1"/>
    <col min="2051" max="2051" width="29.42578125" customWidth="1"/>
    <col min="2052" max="2063" width="5.7109375" customWidth="1"/>
    <col min="2064" max="2064" width="13.85546875" customWidth="1"/>
    <col min="2065" max="2065" width="11.7109375" customWidth="1"/>
    <col min="2066" max="2066" width="11.85546875" customWidth="1"/>
    <col min="2067" max="2067" width="16.5703125" customWidth="1"/>
    <col min="2305" max="2305" width="43" customWidth="1"/>
    <col min="2306" max="2306" width="29.140625" customWidth="1"/>
    <col min="2307" max="2307" width="29.42578125" customWidth="1"/>
    <col min="2308" max="2319" width="5.7109375" customWidth="1"/>
    <col min="2320" max="2320" width="13.85546875" customWidth="1"/>
    <col min="2321" max="2321" width="11.7109375" customWidth="1"/>
    <col min="2322" max="2322" width="11.85546875" customWidth="1"/>
    <col min="2323" max="2323" width="16.5703125" customWidth="1"/>
    <col min="2561" max="2561" width="43" customWidth="1"/>
    <col min="2562" max="2562" width="29.140625" customWidth="1"/>
    <col min="2563" max="2563" width="29.42578125" customWidth="1"/>
    <col min="2564" max="2575" width="5.7109375" customWidth="1"/>
    <col min="2576" max="2576" width="13.85546875" customWidth="1"/>
    <col min="2577" max="2577" width="11.7109375" customWidth="1"/>
    <col min="2578" max="2578" width="11.85546875" customWidth="1"/>
    <col min="2579" max="2579" width="16.5703125" customWidth="1"/>
    <col min="2817" max="2817" width="43" customWidth="1"/>
    <col min="2818" max="2818" width="29.140625" customWidth="1"/>
    <col min="2819" max="2819" width="29.42578125" customWidth="1"/>
    <col min="2820" max="2831" width="5.7109375" customWidth="1"/>
    <col min="2832" max="2832" width="13.85546875" customWidth="1"/>
    <col min="2833" max="2833" width="11.7109375" customWidth="1"/>
    <col min="2834" max="2834" width="11.85546875" customWidth="1"/>
    <col min="2835" max="2835" width="16.5703125" customWidth="1"/>
    <col min="3073" max="3073" width="43" customWidth="1"/>
    <col min="3074" max="3074" width="29.140625" customWidth="1"/>
    <col min="3075" max="3075" width="29.42578125" customWidth="1"/>
    <col min="3076" max="3087" width="5.7109375" customWidth="1"/>
    <col min="3088" max="3088" width="13.85546875" customWidth="1"/>
    <col min="3089" max="3089" width="11.7109375" customWidth="1"/>
    <col min="3090" max="3090" width="11.85546875" customWidth="1"/>
    <col min="3091" max="3091" width="16.5703125" customWidth="1"/>
    <col min="3329" max="3329" width="43" customWidth="1"/>
    <col min="3330" max="3330" width="29.140625" customWidth="1"/>
    <col min="3331" max="3331" width="29.42578125" customWidth="1"/>
    <col min="3332" max="3343" width="5.7109375" customWidth="1"/>
    <col min="3344" max="3344" width="13.85546875" customWidth="1"/>
    <col min="3345" max="3345" width="11.7109375" customWidth="1"/>
    <col min="3346" max="3346" width="11.85546875" customWidth="1"/>
    <col min="3347" max="3347" width="16.5703125" customWidth="1"/>
    <col min="3585" max="3585" width="43" customWidth="1"/>
    <col min="3586" max="3586" width="29.140625" customWidth="1"/>
    <col min="3587" max="3587" width="29.42578125" customWidth="1"/>
    <col min="3588" max="3599" width="5.7109375" customWidth="1"/>
    <col min="3600" max="3600" width="13.85546875" customWidth="1"/>
    <col min="3601" max="3601" width="11.7109375" customWidth="1"/>
    <col min="3602" max="3602" width="11.85546875" customWidth="1"/>
    <col min="3603" max="3603" width="16.5703125" customWidth="1"/>
    <col min="3841" max="3841" width="43" customWidth="1"/>
    <col min="3842" max="3842" width="29.140625" customWidth="1"/>
    <col min="3843" max="3843" width="29.42578125" customWidth="1"/>
    <col min="3844" max="3855" width="5.7109375" customWidth="1"/>
    <col min="3856" max="3856" width="13.85546875" customWidth="1"/>
    <col min="3857" max="3857" width="11.7109375" customWidth="1"/>
    <col min="3858" max="3858" width="11.85546875" customWidth="1"/>
    <col min="3859" max="3859" width="16.5703125" customWidth="1"/>
    <col min="4097" max="4097" width="43" customWidth="1"/>
    <col min="4098" max="4098" width="29.140625" customWidth="1"/>
    <col min="4099" max="4099" width="29.42578125" customWidth="1"/>
    <col min="4100" max="4111" width="5.7109375" customWidth="1"/>
    <col min="4112" max="4112" width="13.85546875" customWidth="1"/>
    <col min="4113" max="4113" width="11.7109375" customWidth="1"/>
    <col min="4114" max="4114" width="11.85546875" customWidth="1"/>
    <col min="4115" max="4115" width="16.5703125" customWidth="1"/>
    <col min="4353" max="4353" width="43" customWidth="1"/>
    <col min="4354" max="4354" width="29.140625" customWidth="1"/>
    <col min="4355" max="4355" width="29.42578125" customWidth="1"/>
    <col min="4356" max="4367" width="5.7109375" customWidth="1"/>
    <col min="4368" max="4368" width="13.85546875" customWidth="1"/>
    <col min="4369" max="4369" width="11.7109375" customWidth="1"/>
    <col min="4370" max="4370" width="11.85546875" customWidth="1"/>
    <col min="4371" max="4371" width="16.5703125" customWidth="1"/>
    <col min="4609" max="4609" width="43" customWidth="1"/>
    <col min="4610" max="4610" width="29.140625" customWidth="1"/>
    <col min="4611" max="4611" width="29.42578125" customWidth="1"/>
    <col min="4612" max="4623" width="5.7109375" customWidth="1"/>
    <col min="4624" max="4624" width="13.85546875" customWidth="1"/>
    <col min="4625" max="4625" width="11.7109375" customWidth="1"/>
    <col min="4626" max="4626" width="11.85546875" customWidth="1"/>
    <col min="4627" max="4627" width="16.5703125" customWidth="1"/>
    <col min="4865" max="4865" width="43" customWidth="1"/>
    <col min="4866" max="4866" width="29.140625" customWidth="1"/>
    <col min="4867" max="4867" width="29.42578125" customWidth="1"/>
    <col min="4868" max="4879" width="5.7109375" customWidth="1"/>
    <col min="4880" max="4880" width="13.85546875" customWidth="1"/>
    <col min="4881" max="4881" width="11.7109375" customWidth="1"/>
    <col min="4882" max="4882" width="11.85546875" customWidth="1"/>
    <col min="4883" max="4883" width="16.5703125" customWidth="1"/>
    <col min="5121" max="5121" width="43" customWidth="1"/>
    <col min="5122" max="5122" width="29.140625" customWidth="1"/>
    <col min="5123" max="5123" width="29.42578125" customWidth="1"/>
    <col min="5124" max="5135" width="5.7109375" customWidth="1"/>
    <col min="5136" max="5136" width="13.85546875" customWidth="1"/>
    <col min="5137" max="5137" width="11.7109375" customWidth="1"/>
    <col min="5138" max="5138" width="11.85546875" customWidth="1"/>
    <col min="5139" max="5139" width="16.5703125" customWidth="1"/>
    <col min="5377" max="5377" width="43" customWidth="1"/>
    <col min="5378" max="5378" width="29.140625" customWidth="1"/>
    <col min="5379" max="5379" width="29.42578125" customWidth="1"/>
    <col min="5380" max="5391" width="5.7109375" customWidth="1"/>
    <col min="5392" max="5392" width="13.85546875" customWidth="1"/>
    <col min="5393" max="5393" width="11.7109375" customWidth="1"/>
    <col min="5394" max="5394" width="11.85546875" customWidth="1"/>
    <col min="5395" max="5395" width="16.5703125" customWidth="1"/>
    <col min="5633" max="5633" width="43" customWidth="1"/>
    <col min="5634" max="5634" width="29.140625" customWidth="1"/>
    <col min="5635" max="5635" width="29.42578125" customWidth="1"/>
    <col min="5636" max="5647" width="5.7109375" customWidth="1"/>
    <col min="5648" max="5648" width="13.85546875" customWidth="1"/>
    <col min="5649" max="5649" width="11.7109375" customWidth="1"/>
    <col min="5650" max="5650" width="11.85546875" customWidth="1"/>
    <col min="5651" max="5651" width="16.5703125" customWidth="1"/>
    <col min="5889" max="5889" width="43" customWidth="1"/>
    <col min="5890" max="5890" width="29.140625" customWidth="1"/>
    <col min="5891" max="5891" width="29.42578125" customWidth="1"/>
    <col min="5892" max="5903" width="5.7109375" customWidth="1"/>
    <col min="5904" max="5904" width="13.85546875" customWidth="1"/>
    <col min="5905" max="5905" width="11.7109375" customWidth="1"/>
    <col min="5906" max="5906" width="11.85546875" customWidth="1"/>
    <col min="5907" max="5907" width="16.5703125" customWidth="1"/>
    <col min="6145" max="6145" width="43" customWidth="1"/>
    <col min="6146" max="6146" width="29.140625" customWidth="1"/>
    <col min="6147" max="6147" width="29.42578125" customWidth="1"/>
    <col min="6148" max="6159" width="5.7109375" customWidth="1"/>
    <col min="6160" max="6160" width="13.85546875" customWidth="1"/>
    <col min="6161" max="6161" width="11.7109375" customWidth="1"/>
    <col min="6162" max="6162" width="11.85546875" customWidth="1"/>
    <col min="6163" max="6163" width="16.5703125" customWidth="1"/>
    <col min="6401" max="6401" width="43" customWidth="1"/>
    <col min="6402" max="6402" width="29.140625" customWidth="1"/>
    <col min="6403" max="6403" width="29.42578125" customWidth="1"/>
    <col min="6404" max="6415" width="5.7109375" customWidth="1"/>
    <col min="6416" max="6416" width="13.85546875" customWidth="1"/>
    <col min="6417" max="6417" width="11.7109375" customWidth="1"/>
    <col min="6418" max="6418" width="11.85546875" customWidth="1"/>
    <col min="6419" max="6419" width="16.5703125" customWidth="1"/>
    <col min="6657" max="6657" width="43" customWidth="1"/>
    <col min="6658" max="6658" width="29.140625" customWidth="1"/>
    <col min="6659" max="6659" width="29.42578125" customWidth="1"/>
    <col min="6660" max="6671" width="5.7109375" customWidth="1"/>
    <col min="6672" max="6672" width="13.85546875" customWidth="1"/>
    <col min="6673" max="6673" width="11.7109375" customWidth="1"/>
    <col min="6674" max="6674" width="11.85546875" customWidth="1"/>
    <col min="6675" max="6675" width="16.5703125" customWidth="1"/>
    <col min="6913" max="6913" width="43" customWidth="1"/>
    <col min="6914" max="6914" width="29.140625" customWidth="1"/>
    <col min="6915" max="6915" width="29.42578125" customWidth="1"/>
    <col min="6916" max="6927" width="5.7109375" customWidth="1"/>
    <col min="6928" max="6928" width="13.85546875" customWidth="1"/>
    <col min="6929" max="6929" width="11.7109375" customWidth="1"/>
    <col min="6930" max="6930" width="11.85546875" customWidth="1"/>
    <col min="6931" max="6931" width="16.5703125" customWidth="1"/>
    <col min="7169" max="7169" width="43" customWidth="1"/>
    <col min="7170" max="7170" width="29.140625" customWidth="1"/>
    <col min="7171" max="7171" width="29.42578125" customWidth="1"/>
    <col min="7172" max="7183" width="5.7109375" customWidth="1"/>
    <col min="7184" max="7184" width="13.85546875" customWidth="1"/>
    <col min="7185" max="7185" width="11.7109375" customWidth="1"/>
    <col min="7186" max="7186" width="11.85546875" customWidth="1"/>
    <col min="7187" max="7187" width="16.5703125" customWidth="1"/>
    <col min="7425" max="7425" width="43" customWidth="1"/>
    <col min="7426" max="7426" width="29.140625" customWidth="1"/>
    <col min="7427" max="7427" width="29.42578125" customWidth="1"/>
    <col min="7428" max="7439" width="5.7109375" customWidth="1"/>
    <col min="7440" max="7440" width="13.85546875" customWidth="1"/>
    <col min="7441" max="7441" width="11.7109375" customWidth="1"/>
    <col min="7442" max="7442" width="11.85546875" customWidth="1"/>
    <col min="7443" max="7443" width="16.5703125" customWidth="1"/>
    <col min="7681" max="7681" width="43" customWidth="1"/>
    <col min="7682" max="7682" width="29.140625" customWidth="1"/>
    <col min="7683" max="7683" width="29.42578125" customWidth="1"/>
    <col min="7684" max="7695" width="5.7109375" customWidth="1"/>
    <col min="7696" max="7696" width="13.85546875" customWidth="1"/>
    <col min="7697" max="7697" width="11.7109375" customWidth="1"/>
    <col min="7698" max="7698" width="11.85546875" customWidth="1"/>
    <col min="7699" max="7699" width="16.5703125" customWidth="1"/>
    <col min="7937" max="7937" width="43" customWidth="1"/>
    <col min="7938" max="7938" width="29.140625" customWidth="1"/>
    <col min="7939" max="7939" width="29.42578125" customWidth="1"/>
    <col min="7940" max="7951" width="5.7109375" customWidth="1"/>
    <col min="7952" max="7952" width="13.85546875" customWidth="1"/>
    <col min="7953" max="7953" width="11.7109375" customWidth="1"/>
    <col min="7954" max="7954" width="11.85546875" customWidth="1"/>
    <col min="7955" max="7955" width="16.5703125" customWidth="1"/>
    <col min="8193" max="8193" width="43" customWidth="1"/>
    <col min="8194" max="8194" width="29.140625" customWidth="1"/>
    <col min="8195" max="8195" width="29.42578125" customWidth="1"/>
    <col min="8196" max="8207" width="5.7109375" customWidth="1"/>
    <col min="8208" max="8208" width="13.85546875" customWidth="1"/>
    <col min="8209" max="8209" width="11.7109375" customWidth="1"/>
    <col min="8210" max="8210" width="11.85546875" customWidth="1"/>
    <col min="8211" max="8211" width="16.5703125" customWidth="1"/>
    <col min="8449" max="8449" width="43" customWidth="1"/>
    <col min="8450" max="8450" width="29.140625" customWidth="1"/>
    <col min="8451" max="8451" width="29.42578125" customWidth="1"/>
    <col min="8452" max="8463" width="5.7109375" customWidth="1"/>
    <col min="8464" max="8464" width="13.85546875" customWidth="1"/>
    <col min="8465" max="8465" width="11.7109375" customWidth="1"/>
    <col min="8466" max="8466" width="11.85546875" customWidth="1"/>
    <col min="8467" max="8467" width="16.5703125" customWidth="1"/>
    <col min="8705" max="8705" width="43" customWidth="1"/>
    <col min="8706" max="8706" width="29.140625" customWidth="1"/>
    <col min="8707" max="8707" width="29.42578125" customWidth="1"/>
    <col min="8708" max="8719" width="5.7109375" customWidth="1"/>
    <col min="8720" max="8720" width="13.85546875" customWidth="1"/>
    <col min="8721" max="8721" width="11.7109375" customWidth="1"/>
    <col min="8722" max="8722" width="11.85546875" customWidth="1"/>
    <col min="8723" max="8723" width="16.5703125" customWidth="1"/>
    <col min="8961" max="8961" width="43" customWidth="1"/>
    <col min="8962" max="8962" width="29.140625" customWidth="1"/>
    <col min="8963" max="8963" width="29.42578125" customWidth="1"/>
    <col min="8964" max="8975" width="5.7109375" customWidth="1"/>
    <col min="8976" max="8976" width="13.85546875" customWidth="1"/>
    <col min="8977" max="8977" width="11.7109375" customWidth="1"/>
    <col min="8978" max="8978" width="11.85546875" customWidth="1"/>
    <col min="8979" max="8979" width="16.5703125" customWidth="1"/>
    <col min="9217" max="9217" width="43" customWidth="1"/>
    <col min="9218" max="9218" width="29.140625" customWidth="1"/>
    <col min="9219" max="9219" width="29.42578125" customWidth="1"/>
    <col min="9220" max="9231" width="5.7109375" customWidth="1"/>
    <col min="9232" max="9232" width="13.85546875" customWidth="1"/>
    <col min="9233" max="9233" width="11.7109375" customWidth="1"/>
    <col min="9234" max="9234" width="11.85546875" customWidth="1"/>
    <col min="9235" max="9235" width="16.5703125" customWidth="1"/>
    <col min="9473" max="9473" width="43" customWidth="1"/>
    <col min="9474" max="9474" width="29.140625" customWidth="1"/>
    <col min="9475" max="9475" width="29.42578125" customWidth="1"/>
    <col min="9476" max="9487" width="5.7109375" customWidth="1"/>
    <col min="9488" max="9488" width="13.85546875" customWidth="1"/>
    <col min="9489" max="9489" width="11.7109375" customWidth="1"/>
    <col min="9490" max="9490" width="11.85546875" customWidth="1"/>
    <col min="9491" max="9491" width="16.5703125" customWidth="1"/>
    <col min="9729" max="9729" width="43" customWidth="1"/>
    <col min="9730" max="9730" width="29.140625" customWidth="1"/>
    <col min="9731" max="9731" width="29.42578125" customWidth="1"/>
    <col min="9732" max="9743" width="5.7109375" customWidth="1"/>
    <col min="9744" max="9744" width="13.85546875" customWidth="1"/>
    <col min="9745" max="9745" width="11.7109375" customWidth="1"/>
    <col min="9746" max="9746" width="11.85546875" customWidth="1"/>
    <col min="9747" max="9747" width="16.5703125" customWidth="1"/>
    <col min="9985" max="9985" width="43" customWidth="1"/>
    <col min="9986" max="9986" width="29.140625" customWidth="1"/>
    <col min="9987" max="9987" width="29.42578125" customWidth="1"/>
    <col min="9988" max="9999" width="5.7109375" customWidth="1"/>
    <col min="10000" max="10000" width="13.85546875" customWidth="1"/>
    <col min="10001" max="10001" width="11.7109375" customWidth="1"/>
    <col min="10002" max="10002" width="11.85546875" customWidth="1"/>
    <col min="10003" max="10003" width="16.5703125" customWidth="1"/>
    <col min="10241" max="10241" width="43" customWidth="1"/>
    <col min="10242" max="10242" width="29.140625" customWidth="1"/>
    <col min="10243" max="10243" width="29.42578125" customWidth="1"/>
    <col min="10244" max="10255" width="5.7109375" customWidth="1"/>
    <col min="10256" max="10256" width="13.85546875" customWidth="1"/>
    <col min="10257" max="10257" width="11.7109375" customWidth="1"/>
    <col min="10258" max="10258" width="11.85546875" customWidth="1"/>
    <col min="10259" max="10259" width="16.5703125" customWidth="1"/>
    <col min="10497" max="10497" width="43" customWidth="1"/>
    <col min="10498" max="10498" width="29.140625" customWidth="1"/>
    <col min="10499" max="10499" width="29.42578125" customWidth="1"/>
    <col min="10500" max="10511" width="5.7109375" customWidth="1"/>
    <col min="10512" max="10512" width="13.85546875" customWidth="1"/>
    <col min="10513" max="10513" width="11.7109375" customWidth="1"/>
    <col min="10514" max="10514" width="11.85546875" customWidth="1"/>
    <col min="10515" max="10515" width="16.5703125" customWidth="1"/>
    <col min="10753" max="10753" width="43" customWidth="1"/>
    <col min="10754" max="10754" width="29.140625" customWidth="1"/>
    <col min="10755" max="10755" width="29.42578125" customWidth="1"/>
    <col min="10756" max="10767" width="5.7109375" customWidth="1"/>
    <col min="10768" max="10768" width="13.85546875" customWidth="1"/>
    <col min="10769" max="10769" width="11.7109375" customWidth="1"/>
    <col min="10770" max="10770" width="11.85546875" customWidth="1"/>
    <col min="10771" max="10771" width="16.5703125" customWidth="1"/>
    <col min="11009" max="11009" width="43" customWidth="1"/>
    <col min="11010" max="11010" width="29.140625" customWidth="1"/>
    <col min="11011" max="11011" width="29.42578125" customWidth="1"/>
    <col min="11012" max="11023" width="5.7109375" customWidth="1"/>
    <col min="11024" max="11024" width="13.85546875" customWidth="1"/>
    <col min="11025" max="11025" width="11.7109375" customWidth="1"/>
    <col min="11026" max="11026" width="11.85546875" customWidth="1"/>
    <col min="11027" max="11027" width="16.5703125" customWidth="1"/>
    <col min="11265" max="11265" width="43" customWidth="1"/>
    <col min="11266" max="11266" width="29.140625" customWidth="1"/>
    <col min="11267" max="11267" width="29.42578125" customWidth="1"/>
    <col min="11268" max="11279" width="5.7109375" customWidth="1"/>
    <col min="11280" max="11280" width="13.85546875" customWidth="1"/>
    <col min="11281" max="11281" width="11.7109375" customWidth="1"/>
    <col min="11282" max="11282" width="11.85546875" customWidth="1"/>
    <col min="11283" max="11283" width="16.5703125" customWidth="1"/>
    <col min="11521" max="11521" width="43" customWidth="1"/>
    <col min="11522" max="11522" width="29.140625" customWidth="1"/>
    <col min="11523" max="11523" width="29.42578125" customWidth="1"/>
    <col min="11524" max="11535" width="5.7109375" customWidth="1"/>
    <col min="11536" max="11536" width="13.85546875" customWidth="1"/>
    <col min="11537" max="11537" width="11.7109375" customWidth="1"/>
    <col min="11538" max="11538" width="11.85546875" customWidth="1"/>
    <col min="11539" max="11539" width="16.5703125" customWidth="1"/>
    <col min="11777" max="11777" width="43" customWidth="1"/>
    <col min="11778" max="11778" width="29.140625" customWidth="1"/>
    <col min="11779" max="11779" width="29.42578125" customWidth="1"/>
    <col min="11780" max="11791" width="5.7109375" customWidth="1"/>
    <col min="11792" max="11792" width="13.85546875" customWidth="1"/>
    <col min="11793" max="11793" width="11.7109375" customWidth="1"/>
    <col min="11794" max="11794" width="11.85546875" customWidth="1"/>
    <col min="11795" max="11795" width="16.5703125" customWidth="1"/>
    <col min="12033" max="12033" width="43" customWidth="1"/>
    <col min="12034" max="12034" width="29.140625" customWidth="1"/>
    <col min="12035" max="12035" width="29.42578125" customWidth="1"/>
    <col min="12036" max="12047" width="5.7109375" customWidth="1"/>
    <col min="12048" max="12048" width="13.85546875" customWidth="1"/>
    <col min="12049" max="12049" width="11.7109375" customWidth="1"/>
    <col min="12050" max="12050" width="11.85546875" customWidth="1"/>
    <col min="12051" max="12051" width="16.5703125" customWidth="1"/>
    <col min="12289" max="12289" width="43" customWidth="1"/>
    <col min="12290" max="12290" width="29.140625" customWidth="1"/>
    <col min="12291" max="12291" width="29.42578125" customWidth="1"/>
    <col min="12292" max="12303" width="5.7109375" customWidth="1"/>
    <col min="12304" max="12304" width="13.85546875" customWidth="1"/>
    <col min="12305" max="12305" width="11.7109375" customWidth="1"/>
    <col min="12306" max="12306" width="11.85546875" customWidth="1"/>
    <col min="12307" max="12307" width="16.5703125" customWidth="1"/>
    <col min="12545" max="12545" width="43" customWidth="1"/>
    <col min="12546" max="12546" width="29.140625" customWidth="1"/>
    <col min="12547" max="12547" width="29.42578125" customWidth="1"/>
    <col min="12548" max="12559" width="5.7109375" customWidth="1"/>
    <col min="12560" max="12560" width="13.85546875" customWidth="1"/>
    <col min="12561" max="12561" width="11.7109375" customWidth="1"/>
    <col min="12562" max="12562" width="11.85546875" customWidth="1"/>
    <col min="12563" max="12563" width="16.5703125" customWidth="1"/>
    <col min="12801" max="12801" width="43" customWidth="1"/>
    <col min="12802" max="12802" width="29.140625" customWidth="1"/>
    <col min="12803" max="12803" width="29.42578125" customWidth="1"/>
    <col min="12804" max="12815" width="5.7109375" customWidth="1"/>
    <col min="12816" max="12816" width="13.85546875" customWidth="1"/>
    <col min="12817" max="12817" width="11.7109375" customWidth="1"/>
    <col min="12818" max="12818" width="11.85546875" customWidth="1"/>
    <col min="12819" max="12819" width="16.5703125" customWidth="1"/>
    <col min="13057" max="13057" width="43" customWidth="1"/>
    <col min="13058" max="13058" width="29.140625" customWidth="1"/>
    <col min="13059" max="13059" width="29.42578125" customWidth="1"/>
    <col min="13060" max="13071" width="5.7109375" customWidth="1"/>
    <col min="13072" max="13072" width="13.85546875" customWidth="1"/>
    <col min="13073" max="13073" width="11.7109375" customWidth="1"/>
    <col min="13074" max="13074" width="11.85546875" customWidth="1"/>
    <col min="13075" max="13075" width="16.5703125" customWidth="1"/>
    <col min="13313" max="13313" width="43" customWidth="1"/>
    <col min="13314" max="13314" width="29.140625" customWidth="1"/>
    <col min="13315" max="13315" width="29.42578125" customWidth="1"/>
    <col min="13316" max="13327" width="5.7109375" customWidth="1"/>
    <col min="13328" max="13328" width="13.85546875" customWidth="1"/>
    <col min="13329" max="13329" width="11.7109375" customWidth="1"/>
    <col min="13330" max="13330" width="11.85546875" customWidth="1"/>
    <col min="13331" max="13331" width="16.5703125" customWidth="1"/>
    <col min="13569" max="13569" width="43" customWidth="1"/>
    <col min="13570" max="13570" width="29.140625" customWidth="1"/>
    <col min="13571" max="13571" width="29.42578125" customWidth="1"/>
    <col min="13572" max="13583" width="5.7109375" customWidth="1"/>
    <col min="13584" max="13584" width="13.85546875" customWidth="1"/>
    <col min="13585" max="13585" width="11.7109375" customWidth="1"/>
    <col min="13586" max="13586" width="11.85546875" customWidth="1"/>
    <col min="13587" max="13587" width="16.5703125" customWidth="1"/>
    <col min="13825" max="13825" width="43" customWidth="1"/>
    <col min="13826" max="13826" width="29.140625" customWidth="1"/>
    <col min="13827" max="13827" width="29.42578125" customWidth="1"/>
    <col min="13828" max="13839" width="5.7109375" customWidth="1"/>
    <col min="13840" max="13840" width="13.85546875" customWidth="1"/>
    <col min="13841" max="13841" width="11.7109375" customWidth="1"/>
    <col min="13842" max="13842" width="11.85546875" customWidth="1"/>
    <col min="13843" max="13843" width="16.5703125" customWidth="1"/>
    <col min="14081" max="14081" width="43" customWidth="1"/>
    <col min="14082" max="14082" width="29.140625" customWidth="1"/>
    <col min="14083" max="14083" width="29.42578125" customWidth="1"/>
    <col min="14084" max="14095" width="5.7109375" customWidth="1"/>
    <col min="14096" max="14096" width="13.85546875" customWidth="1"/>
    <col min="14097" max="14097" width="11.7109375" customWidth="1"/>
    <col min="14098" max="14098" width="11.85546875" customWidth="1"/>
    <col min="14099" max="14099" width="16.5703125" customWidth="1"/>
    <col min="14337" max="14337" width="43" customWidth="1"/>
    <col min="14338" max="14338" width="29.140625" customWidth="1"/>
    <col min="14339" max="14339" width="29.42578125" customWidth="1"/>
    <col min="14340" max="14351" width="5.7109375" customWidth="1"/>
    <col min="14352" max="14352" width="13.85546875" customWidth="1"/>
    <col min="14353" max="14353" width="11.7109375" customWidth="1"/>
    <col min="14354" max="14354" width="11.85546875" customWidth="1"/>
    <col min="14355" max="14355" width="16.5703125" customWidth="1"/>
    <col min="14593" max="14593" width="43" customWidth="1"/>
    <col min="14594" max="14594" width="29.140625" customWidth="1"/>
    <col min="14595" max="14595" width="29.42578125" customWidth="1"/>
    <col min="14596" max="14607" width="5.7109375" customWidth="1"/>
    <col min="14608" max="14608" width="13.85546875" customWidth="1"/>
    <col min="14609" max="14609" width="11.7109375" customWidth="1"/>
    <col min="14610" max="14610" width="11.85546875" customWidth="1"/>
    <col min="14611" max="14611" width="16.5703125" customWidth="1"/>
    <col min="14849" max="14849" width="43" customWidth="1"/>
    <col min="14850" max="14850" width="29.140625" customWidth="1"/>
    <col min="14851" max="14851" width="29.42578125" customWidth="1"/>
    <col min="14852" max="14863" width="5.7109375" customWidth="1"/>
    <col min="14864" max="14864" width="13.85546875" customWidth="1"/>
    <col min="14865" max="14865" width="11.7109375" customWidth="1"/>
    <col min="14866" max="14866" width="11.85546875" customWidth="1"/>
    <col min="14867" max="14867" width="16.5703125" customWidth="1"/>
    <col min="15105" max="15105" width="43" customWidth="1"/>
    <col min="15106" max="15106" width="29.140625" customWidth="1"/>
    <col min="15107" max="15107" width="29.42578125" customWidth="1"/>
    <col min="15108" max="15119" width="5.7109375" customWidth="1"/>
    <col min="15120" max="15120" width="13.85546875" customWidth="1"/>
    <col min="15121" max="15121" width="11.7109375" customWidth="1"/>
    <col min="15122" max="15122" width="11.85546875" customWidth="1"/>
    <col min="15123" max="15123" width="16.5703125" customWidth="1"/>
    <col min="15361" max="15361" width="43" customWidth="1"/>
    <col min="15362" max="15362" width="29.140625" customWidth="1"/>
    <col min="15363" max="15363" width="29.42578125" customWidth="1"/>
    <col min="15364" max="15375" width="5.7109375" customWidth="1"/>
    <col min="15376" max="15376" width="13.85546875" customWidth="1"/>
    <col min="15377" max="15377" width="11.7109375" customWidth="1"/>
    <col min="15378" max="15378" width="11.85546875" customWidth="1"/>
    <col min="15379" max="15379" width="16.5703125" customWidth="1"/>
    <col min="15617" max="15617" width="43" customWidth="1"/>
    <col min="15618" max="15618" width="29.140625" customWidth="1"/>
    <col min="15619" max="15619" width="29.42578125" customWidth="1"/>
    <col min="15620" max="15631" width="5.7109375" customWidth="1"/>
    <col min="15632" max="15632" width="13.85546875" customWidth="1"/>
    <col min="15633" max="15633" width="11.7109375" customWidth="1"/>
    <col min="15634" max="15634" width="11.85546875" customWidth="1"/>
    <col min="15635" max="15635" width="16.5703125" customWidth="1"/>
    <col min="15873" max="15873" width="43" customWidth="1"/>
    <col min="15874" max="15874" width="29.140625" customWidth="1"/>
    <col min="15875" max="15875" width="29.42578125" customWidth="1"/>
    <col min="15876" max="15887" width="5.7109375" customWidth="1"/>
    <col min="15888" max="15888" width="13.85546875" customWidth="1"/>
    <col min="15889" max="15889" width="11.7109375" customWidth="1"/>
    <col min="15890" max="15890" width="11.85546875" customWidth="1"/>
    <col min="15891" max="15891" width="16.5703125" customWidth="1"/>
    <col min="16129" max="16129" width="43" customWidth="1"/>
    <col min="16130" max="16130" width="29.140625" customWidth="1"/>
    <col min="16131" max="16131" width="29.42578125" customWidth="1"/>
    <col min="16132" max="16143" width="5.7109375" customWidth="1"/>
    <col min="16144" max="16144" width="13.85546875" customWidth="1"/>
    <col min="16145" max="16145" width="11.7109375" customWidth="1"/>
    <col min="16146" max="16146" width="11.85546875" customWidth="1"/>
    <col min="16147" max="16147" width="16.5703125" customWidth="1"/>
  </cols>
  <sheetData>
    <row r="1" spans="1:23" ht="27" thickBot="1">
      <c r="A1" s="2005" t="e" vm="1">
        <v>#VALUE!</v>
      </c>
      <c r="B1" s="1925" t="s">
        <v>851</v>
      </c>
      <c r="C1" s="1926"/>
      <c r="D1" s="1926"/>
      <c r="E1" s="1926"/>
      <c r="F1" s="1926"/>
      <c r="G1" s="1926"/>
      <c r="H1" s="1926"/>
      <c r="I1" s="1926"/>
      <c r="J1" s="1926"/>
      <c r="K1" s="1926"/>
      <c r="L1" s="1926"/>
      <c r="M1" s="1926"/>
      <c r="N1" s="1926"/>
      <c r="O1" s="1926"/>
      <c r="P1" s="1926"/>
      <c r="Q1" s="1926"/>
      <c r="R1" s="1926"/>
      <c r="S1" s="1926"/>
      <c r="T1" s="1926"/>
      <c r="U1" s="1927"/>
      <c r="V1" s="1927"/>
      <c r="W1" s="1928"/>
    </row>
    <row r="2" spans="1:23" ht="32.1" customHeight="1" thickBot="1">
      <c r="A2" s="2006"/>
      <c r="B2" s="2008" t="s">
        <v>3426</v>
      </c>
      <c r="C2" s="2009"/>
      <c r="D2" s="2009"/>
      <c r="E2" s="2009"/>
      <c r="F2" s="2009"/>
      <c r="G2" s="2009"/>
      <c r="H2" s="2009"/>
      <c r="I2" s="2009"/>
      <c r="J2" s="2009"/>
      <c r="K2" s="2009"/>
      <c r="L2" s="2009"/>
      <c r="M2" s="2009"/>
      <c r="N2" s="2009"/>
      <c r="O2" s="2009"/>
      <c r="P2" s="2009"/>
      <c r="Q2" s="2009"/>
      <c r="R2" s="2009"/>
      <c r="S2" s="2009"/>
      <c r="T2" s="2009"/>
      <c r="U2" s="2010"/>
      <c r="V2" s="2010"/>
      <c r="W2" s="2011"/>
    </row>
    <row r="3" spans="1:23" ht="27"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709" customFormat="1" ht="13.5">
      <c r="A4" s="710" t="s">
        <v>3431</v>
      </c>
      <c r="B4" s="710"/>
      <c r="C4" s="710"/>
      <c r="H4" s="1519"/>
      <c r="I4" s="710"/>
      <c r="J4" s="710"/>
      <c r="K4" s="710"/>
      <c r="P4" s="1519"/>
      <c r="Q4" s="710"/>
      <c r="R4" s="710"/>
      <c r="S4" s="710"/>
    </row>
    <row r="5" spans="1:23" s="709" customFormat="1" ht="13.5">
      <c r="A5" s="710" t="s">
        <v>118</v>
      </c>
      <c r="C5" s="854"/>
      <c r="I5" s="710"/>
      <c r="K5" s="854"/>
      <c r="Q5" s="710"/>
      <c r="S5" s="854"/>
    </row>
    <row r="6" spans="1:23" s="709" customFormat="1" ht="13.5">
      <c r="A6" s="710" t="s">
        <v>3428</v>
      </c>
      <c r="B6" s="710"/>
      <c r="C6" s="857"/>
      <c r="D6" s="1556"/>
      <c r="E6" s="1556"/>
      <c r="F6" s="1556"/>
      <c r="G6" s="1556"/>
      <c r="H6" s="1556"/>
      <c r="K6" s="854"/>
      <c r="L6" s="1556"/>
      <c r="M6" s="1556"/>
      <c r="N6" s="1556"/>
      <c r="O6" s="1556"/>
      <c r="P6" s="1556"/>
      <c r="S6" s="854"/>
    </row>
    <row r="7" spans="1:23" s="709" customFormat="1" ht="13.5">
      <c r="A7" s="710" t="s">
        <v>277</v>
      </c>
      <c r="B7" s="710"/>
      <c r="C7" s="710"/>
      <c r="H7" s="1519"/>
      <c r="I7" s="710"/>
      <c r="J7" s="710"/>
      <c r="K7" s="710"/>
      <c r="P7" s="1519"/>
      <c r="Q7" s="710"/>
      <c r="R7" s="710"/>
      <c r="S7" s="710"/>
    </row>
    <row r="8" spans="1:23" s="709" customFormat="1" ht="25.5" customHeight="1">
      <c r="A8" s="2055" t="s">
        <v>3355</v>
      </c>
      <c r="B8" s="2055"/>
      <c r="C8" s="2055"/>
      <c r="D8" s="2055"/>
      <c r="E8" s="2055"/>
      <c r="F8" s="2055"/>
      <c r="G8" s="2055"/>
      <c r="H8" s="2055"/>
      <c r="I8" s="2055"/>
      <c r="J8" s="2055"/>
      <c r="K8" s="2055"/>
      <c r="L8" s="1556"/>
      <c r="M8" s="1556"/>
      <c r="N8" s="1556"/>
      <c r="O8" s="1556"/>
      <c r="P8" s="1556"/>
      <c r="Q8" s="1948"/>
      <c r="R8" s="1948"/>
      <c r="S8" s="1948"/>
    </row>
    <row r="9" spans="1:23" ht="14.65" customHeight="1">
      <c r="A9" s="1978" t="s">
        <v>2210</v>
      </c>
      <c r="B9" s="1978" t="s">
        <v>3178</v>
      </c>
      <c r="C9" s="1978" t="s">
        <v>121</v>
      </c>
      <c r="D9" s="2004" t="s">
        <v>0</v>
      </c>
      <c r="E9" s="2004"/>
      <c r="F9" s="2004"/>
      <c r="G9" s="2004" t="s">
        <v>1</v>
      </c>
      <c r="H9" s="2004"/>
      <c r="I9" s="2004"/>
      <c r="J9" s="2004" t="s">
        <v>2</v>
      </c>
      <c r="K9" s="2004"/>
      <c r="L9" s="2004"/>
      <c r="M9" s="2004" t="s">
        <v>3</v>
      </c>
      <c r="N9" s="2004"/>
      <c r="O9" s="2004"/>
      <c r="P9" s="1978" t="s">
        <v>21</v>
      </c>
      <c r="Q9" s="1978"/>
      <c r="R9" s="1978"/>
      <c r="S9" s="1978"/>
      <c r="T9" s="1978" t="s">
        <v>3177</v>
      </c>
      <c r="U9" s="1978"/>
      <c r="V9" s="1978"/>
      <c r="W9" s="1978"/>
    </row>
    <row r="10" spans="1:23" s="100" customFormat="1" ht="19.350000000000001" customHeight="1" thickBot="1">
      <c r="A10" s="1978"/>
      <c r="B10" s="1978"/>
      <c r="C10" s="1978"/>
      <c r="D10" s="1107" t="s">
        <v>4</v>
      </c>
      <c r="E10" s="1107" t="s">
        <v>5</v>
      </c>
      <c r="F10" s="1107" t="s">
        <v>6</v>
      </c>
      <c r="G10" s="1107" t="s">
        <v>7</v>
      </c>
      <c r="H10" s="1107" t="s">
        <v>8</v>
      </c>
      <c r="I10" s="1107" t="s">
        <v>9</v>
      </c>
      <c r="J10" s="1107" t="s">
        <v>10</v>
      </c>
      <c r="K10" s="1107" t="s">
        <v>11</v>
      </c>
      <c r="L10" s="1107" t="s">
        <v>12</v>
      </c>
      <c r="M10" s="1107" t="s">
        <v>13</v>
      </c>
      <c r="N10" s="1107" t="s">
        <v>14</v>
      </c>
      <c r="O10" s="1107" t="s">
        <v>15</v>
      </c>
      <c r="P10" s="1078" t="s">
        <v>22</v>
      </c>
      <c r="Q10" s="1078" t="s">
        <v>3063</v>
      </c>
      <c r="R10" s="1078" t="s">
        <v>23</v>
      </c>
      <c r="S10" s="1077" t="s">
        <v>16</v>
      </c>
      <c r="T10" s="1079" t="s">
        <v>3161</v>
      </c>
      <c r="U10" s="2056" t="s">
        <v>3375</v>
      </c>
      <c r="V10" s="2057"/>
      <c r="W10" s="1079" t="s">
        <v>3176</v>
      </c>
    </row>
    <row r="11" spans="1:23" ht="23.1" customHeight="1">
      <c r="A11" s="1103" t="s">
        <v>852</v>
      </c>
      <c r="B11" s="1103" t="s">
        <v>853</v>
      </c>
      <c r="C11" s="1103" t="s">
        <v>854</v>
      </c>
      <c r="D11" s="1595"/>
      <c r="E11" s="1595"/>
      <c r="F11" s="1595"/>
      <c r="G11" s="1595"/>
      <c r="H11" s="1595"/>
      <c r="I11" s="1595"/>
      <c r="J11" s="1595"/>
      <c r="K11" s="1595"/>
      <c r="L11" s="1595"/>
      <c r="M11" s="1595"/>
      <c r="N11" s="1595"/>
      <c r="O11" s="1595"/>
      <c r="P11" s="1596"/>
      <c r="Q11" s="1103"/>
      <c r="R11" s="1103"/>
      <c r="S11" s="1597" t="s">
        <v>855</v>
      </c>
      <c r="T11" s="1903" t="s">
        <v>3433</v>
      </c>
      <c r="U11" s="1903" t="s">
        <v>3392</v>
      </c>
      <c r="V11" s="1903" t="s">
        <v>3389</v>
      </c>
      <c r="W11" s="1903" t="s">
        <v>3434</v>
      </c>
    </row>
    <row r="12" spans="1:23" ht="28.5">
      <c r="A12" s="728" t="s">
        <v>3432</v>
      </c>
      <c r="B12" s="716" t="s">
        <v>856</v>
      </c>
      <c r="C12" s="728" t="s">
        <v>857</v>
      </c>
      <c r="D12" s="1582">
        <v>8</v>
      </c>
      <c r="E12" s="1582">
        <v>8</v>
      </c>
      <c r="F12" s="1582">
        <v>8</v>
      </c>
      <c r="G12" s="1582">
        <v>8</v>
      </c>
      <c r="H12" s="1582">
        <v>8</v>
      </c>
      <c r="I12" s="1582">
        <v>8</v>
      </c>
      <c r="J12" s="1582">
        <v>8</v>
      </c>
      <c r="K12" s="1582">
        <v>8</v>
      </c>
      <c r="L12" s="1582">
        <v>8</v>
      </c>
      <c r="M12" s="1582">
        <v>8</v>
      </c>
      <c r="N12" s="1582">
        <v>8</v>
      </c>
      <c r="O12" s="1582">
        <v>8</v>
      </c>
      <c r="P12" s="1583"/>
      <c r="Q12" s="1583"/>
      <c r="R12" s="1583"/>
      <c r="S12" s="1598" t="s">
        <v>858</v>
      </c>
      <c r="T12" s="1957"/>
      <c r="U12" s="1957"/>
      <c r="V12" s="1957"/>
      <c r="W12" s="1957"/>
    </row>
    <row r="13" spans="1:23" ht="42.75">
      <c r="A13" s="728" t="s">
        <v>859</v>
      </c>
      <c r="B13" s="728" t="s">
        <v>860</v>
      </c>
      <c r="C13" s="1584" t="s">
        <v>861</v>
      </c>
      <c r="D13" s="1582">
        <v>6</v>
      </c>
      <c r="E13" s="1582">
        <v>6</v>
      </c>
      <c r="F13" s="1582">
        <v>6</v>
      </c>
      <c r="G13" s="1582">
        <v>6</v>
      </c>
      <c r="H13" s="1582">
        <v>6</v>
      </c>
      <c r="I13" s="1582">
        <v>6</v>
      </c>
      <c r="J13" s="1582">
        <v>6</v>
      </c>
      <c r="K13" s="1582">
        <v>6</v>
      </c>
      <c r="L13" s="1582">
        <v>6</v>
      </c>
      <c r="M13" s="1582">
        <v>6</v>
      </c>
      <c r="N13" s="1582">
        <v>6</v>
      </c>
      <c r="O13" s="1582">
        <v>6</v>
      </c>
      <c r="P13" s="1583"/>
      <c r="Q13" s="1585"/>
      <c r="R13" s="1585"/>
      <c r="S13" s="1599"/>
      <c r="T13" s="1957"/>
      <c r="U13" s="1957"/>
      <c r="V13" s="1957"/>
      <c r="W13" s="1957"/>
    </row>
    <row r="14" spans="1:23" ht="42.75">
      <c r="A14" s="728" t="s">
        <v>862</v>
      </c>
      <c r="B14" s="728" t="s">
        <v>863</v>
      </c>
      <c r="C14" s="1584" t="s">
        <v>864</v>
      </c>
      <c r="D14" s="1582">
        <v>3</v>
      </c>
      <c r="E14" s="1582">
        <v>3</v>
      </c>
      <c r="F14" s="1582">
        <v>3</v>
      </c>
      <c r="G14" s="1582">
        <v>3</v>
      </c>
      <c r="H14" s="1582">
        <v>3</v>
      </c>
      <c r="I14" s="1582">
        <v>3</v>
      </c>
      <c r="J14" s="1582">
        <v>3</v>
      </c>
      <c r="K14" s="1582">
        <v>3</v>
      </c>
      <c r="L14" s="1582">
        <v>3</v>
      </c>
      <c r="M14" s="1582">
        <v>3</v>
      </c>
      <c r="N14" s="1582">
        <v>3</v>
      </c>
      <c r="O14" s="1582">
        <v>3</v>
      </c>
      <c r="P14" s="1583"/>
      <c r="Q14" s="1585"/>
      <c r="R14" s="1585"/>
      <c r="S14" s="1599"/>
      <c r="T14" s="1957"/>
      <c r="U14" s="1957"/>
      <c r="V14" s="1957"/>
      <c r="W14" s="1957"/>
    </row>
    <row r="15" spans="1:23" ht="27">
      <c r="A15" s="723" t="s">
        <v>865</v>
      </c>
      <c r="B15" s="723" t="s">
        <v>52</v>
      </c>
      <c r="C15" s="1586" t="s">
        <v>866</v>
      </c>
      <c r="D15" s="1587"/>
      <c r="E15" s="1587"/>
      <c r="F15" s="939"/>
      <c r="G15" s="1587"/>
      <c r="H15" s="1587"/>
      <c r="I15" s="1587"/>
      <c r="J15" s="1587"/>
      <c r="K15" s="1587"/>
      <c r="L15" s="1587"/>
      <c r="M15" s="1587"/>
      <c r="N15" s="1587"/>
      <c r="O15" s="1587"/>
      <c r="P15" s="1588"/>
      <c r="Q15" s="1583"/>
      <c r="R15" s="1583"/>
      <c r="S15" s="1598" t="s">
        <v>867</v>
      </c>
      <c r="T15" s="1957"/>
      <c r="U15" s="1957"/>
      <c r="V15" s="1957"/>
      <c r="W15" s="1957"/>
    </row>
    <row r="16" spans="1:23" ht="28.5">
      <c r="A16" s="716" t="s">
        <v>868</v>
      </c>
      <c r="B16" s="728" t="s">
        <v>52</v>
      </c>
      <c r="C16" s="728" t="s">
        <v>869</v>
      </c>
      <c r="D16" s="953"/>
      <c r="E16" s="953"/>
      <c r="F16" s="1589"/>
      <c r="G16" s="939"/>
      <c r="H16" s="953"/>
      <c r="I16" s="1582">
        <v>3</v>
      </c>
      <c r="J16" s="1589"/>
      <c r="K16" s="1589"/>
      <c r="L16" s="1589"/>
      <c r="M16" s="953"/>
      <c r="N16" s="953"/>
      <c r="O16" s="953"/>
      <c r="P16" s="1151">
        <v>120053.3</v>
      </c>
      <c r="Q16" s="1151"/>
      <c r="R16" s="1583"/>
      <c r="S16" s="1598" t="s">
        <v>867</v>
      </c>
      <c r="T16" s="1957"/>
      <c r="U16" s="1957"/>
      <c r="V16" s="1957"/>
      <c r="W16" s="1957"/>
    </row>
    <row r="17" spans="1:138" ht="42.75">
      <c r="A17" s="728" t="s">
        <v>870</v>
      </c>
      <c r="B17" s="728" t="s">
        <v>52</v>
      </c>
      <c r="C17" s="728" t="s">
        <v>871</v>
      </c>
      <c r="D17" s="953"/>
      <c r="E17" s="953"/>
      <c r="F17" s="1582">
        <v>2</v>
      </c>
      <c r="G17" s="939"/>
      <c r="H17" s="953"/>
      <c r="I17" s="1589"/>
      <c r="J17" s="953"/>
      <c r="K17" s="953"/>
      <c r="L17" s="1590">
        <v>2</v>
      </c>
      <c r="M17" s="953"/>
      <c r="N17" s="1589"/>
      <c r="O17" s="953"/>
      <c r="P17" s="1151"/>
      <c r="Q17" s="1151"/>
      <c r="R17" s="1583"/>
      <c r="S17" s="1598" t="s">
        <v>872</v>
      </c>
      <c r="T17" s="1957"/>
      <c r="U17" s="1957"/>
      <c r="V17" s="1957"/>
      <c r="W17" s="1957"/>
    </row>
    <row r="18" spans="1:138" ht="42.75">
      <c r="A18" s="728" t="s">
        <v>873</v>
      </c>
      <c r="B18" s="728" t="s">
        <v>52</v>
      </c>
      <c r="C18" s="728" t="s">
        <v>871</v>
      </c>
      <c r="D18" s="953"/>
      <c r="E18" s="953"/>
      <c r="F18" s="953"/>
      <c r="G18" s="953"/>
      <c r="H18" s="1582">
        <v>4</v>
      </c>
      <c r="I18" s="953"/>
      <c r="J18" s="953"/>
      <c r="K18" s="953"/>
      <c r="L18" s="953"/>
      <c r="M18" s="939"/>
      <c r="N18" s="953"/>
      <c r="O18" s="722"/>
      <c r="P18" s="1151"/>
      <c r="Q18" s="1151"/>
      <c r="R18" s="1583"/>
      <c r="S18" s="1598" t="s">
        <v>867</v>
      </c>
      <c r="T18" s="1957"/>
      <c r="U18" s="1957"/>
      <c r="V18" s="1957"/>
      <c r="W18" s="1957"/>
    </row>
    <row r="19" spans="1:138" ht="42.75">
      <c r="A19" s="728" t="s">
        <v>874</v>
      </c>
      <c r="B19" s="728" t="s">
        <v>52</v>
      </c>
      <c r="C19" s="728" t="s">
        <v>875</v>
      </c>
      <c r="D19" s="953"/>
      <c r="E19" s="953"/>
      <c r="F19" s="939"/>
      <c r="G19" s="1589"/>
      <c r="H19" s="953"/>
      <c r="I19" s="1582">
        <v>4</v>
      </c>
      <c r="J19" s="953"/>
      <c r="K19" s="953"/>
      <c r="L19" s="939"/>
      <c r="M19" s="1589"/>
      <c r="N19" s="1589"/>
      <c r="O19" s="953"/>
      <c r="P19" s="1151"/>
      <c r="Q19" s="1151"/>
      <c r="R19" s="1583"/>
      <c r="S19" s="1598" t="s">
        <v>872</v>
      </c>
      <c r="T19" s="1957"/>
      <c r="U19" s="1957"/>
      <c r="V19" s="1957"/>
      <c r="W19" s="1957"/>
    </row>
    <row r="20" spans="1:138" ht="28.5">
      <c r="A20" s="716" t="s">
        <v>876</v>
      </c>
      <c r="B20" s="728" t="s">
        <v>52</v>
      </c>
      <c r="C20" s="728" t="s">
        <v>877</v>
      </c>
      <c r="D20" s="953"/>
      <c r="E20" s="953"/>
      <c r="F20" s="1589"/>
      <c r="G20" s="939"/>
      <c r="H20" s="953"/>
      <c r="I20" s="1589"/>
      <c r="J20" s="953"/>
      <c r="K20" s="1582">
        <v>2</v>
      </c>
      <c r="L20" s="1589"/>
      <c r="M20" s="953"/>
      <c r="N20" s="1589"/>
      <c r="O20" s="722"/>
      <c r="P20" s="1151">
        <v>140000</v>
      </c>
      <c r="Q20" s="1151"/>
      <c r="R20" s="1583"/>
      <c r="S20" s="1598" t="s">
        <v>867</v>
      </c>
      <c r="T20" s="1957"/>
      <c r="U20" s="1957"/>
      <c r="V20" s="1957"/>
      <c r="W20" s="1957"/>
    </row>
    <row r="21" spans="1:138" ht="28.5">
      <c r="A21" s="716" t="s">
        <v>878</v>
      </c>
      <c r="B21" s="728" t="s">
        <v>879</v>
      </c>
      <c r="C21" s="728" t="s">
        <v>880</v>
      </c>
      <c r="D21" s="722"/>
      <c r="E21" s="722"/>
      <c r="F21" s="722"/>
      <c r="G21" s="722"/>
      <c r="H21" s="722"/>
      <c r="I21" s="1582">
        <v>3</v>
      </c>
      <c r="J21" s="1589"/>
      <c r="K21" s="722"/>
      <c r="L21" s="722"/>
      <c r="M21" s="722"/>
      <c r="N21" s="722"/>
      <c r="O21" s="722"/>
      <c r="P21" s="1151">
        <v>105000</v>
      </c>
      <c r="Q21" s="1151"/>
      <c r="R21" s="1583"/>
      <c r="S21" s="1598" t="s">
        <v>881</v>
      </c>
      <c r="T21" s="1957"/>
      <c r="U21" s="1957"/>
      <c r="V21" s="1957"/>
      <c r="W21" s="1957"/>
    </row>
    <row r="22" spans="1:138" s="7" customFormat="1" ht="27">
      <c r="A22" s="730" t="s">
        <v>882</v>
      </c>
      <c r="B22" s="730" t="s">
        <v>883</v>
      </c>
      <c r="C22" s="730"/>
      <c r="D22" s="921"/>
      <c r="E22" s="717"/>
      <c r="F22" s="717"/>
      <c r="G22" s="1591"/>
      <c r="H22" s="934"/>
      <c r="I22" s="717"/>
      <c r="J22" s="717"/>
      <c r="K22" s="717"/>
      <c r="L22" s="717"/>
      <c r="M22" s="717"/>
      <c r="N22" s="717"/>
      <c r="O22" s="717"/>
      <c r="P22" s="1583"/>
      <c r="Q22" s="1583"/>
      <c r="R22" s="1583"/>
      <c r="S22" s="1598"/>
      <c r="T22" s="1957"/>
      <c r="U22" s="1957"/>
      <c r="V22" s="1957"/>
      <c r="W22" s="1957"/>
    </row>
    <row r="23" spans="1:138" s="107" customFormat="1" ht="28.5">
      <c r="A23" s="716" t="s">
        <v>884</v>
      </c>
      <c r="B23" s="716" t="s">
        <v>885</v>
      </c>
      <c r="C23" s="716" t="s">
        <v>886</v>
      </c>
      <c r="D23" s="934"/>
      <c r="E23" s="717"/>
      <c r="F23" s="721">
        <v>4</v>
      </c>
      <c r="G23" s="1591"/>
      <c r="H23" s="1591"/>
      <c r="I23" s="717"/>
      <c r="J23" s="717"/>
      <c r="K23" s="717"/>
      <c r="L23" s="717"/>
      <c r="M23" s="717"/>
      <c r="N23" s="717"/>
      <c r="O23" s="717"/>
      <c r="P23" s="1583">
        <v>80000</v>
      </c>
      <c r="Q23" s="1583"/>
      <c r="R23" s="1583"/>
      <c r="S23" s="1598" t="s">
        <v>887</v>
      </c>
      <c r="T23" s="1957"/>
      <c r="U23" s="1957"/>
      <c r="V23" s="1957"/>
      <c r="W23" s="195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row>
    <row r="24" spans="1:138" ht="28.5">
      <c r="A24" s="723" t="s">
        <v>888</v>
      </c>
      <c r="B24" s="1592" t="s">
        <v>889</v>
      </c>
      <c r="C24" s="632" t="s">
        <v>890</v>
      </c>
      <c r="D24" s="1587"/>
      <c r="E24" s="1587"/>
      <c r="F24" s="1587"/>
      <c r="G24" s="1587"/>
      <c r="H24" s="1587"/>
      <c r="I24" s="1587"/>
      <c r="J24" s="1587"/>
      <c r="K24" s="1591"/>
      <c r="L24" s="1587"/>
      <c r="M24" s="1587"/>
      <c r="N24" s="1587"/>
      <c r="O24" s="1587"/>
      <c r="P24" s="1593"/>
      <c r="Q24" s="1588"/>
      <c r="R24" s="1588"/>
      <c r="S24" s="1598" t="s">
        <v>891</v>
      </c>
      <c r="T24" s="1957"/>
      <c r="U24" s="1957"/>
      <c r="V24" s="1957"/>
      <c r="W24" s="1957"/>
    </row>
    <row r="25" spans="1:138" ht="29.25" thickBot="1">
      <c r="A25" s="1102" t="s">
        <v>892</v>
      </c>
      <c r="B25" s="1102" t="s">
        <v>893</v>
      </c>
      <c r="C25" s="643" t="s">
        <v>894</v>
      </c>
      <c r="D25" s="738"/>
      <c r="E25" s="1594">
        <v>5</v>
      </c>
      <c r="F25" s="738"/>
      <c r="G25" s="738"/>
      <c r="H25" s="738"/>
      <c r="I25" s="738"/>
      <c r="J25" s="738"/>
      <c r="K25" s="738"/>
      <c r="L25" s="738"/>
      <c r="M25" s="738"/>
      <c r="N25" s="738"/>
      <c r="O25" s="738"/>
      <c r="P25" s="1151">
        <v>275000</v>
      </c>
      <c r="Q25" s="1583"/>
      <c r="R25" s="1583"/>
      <c r="S25" s="1598" t="s">
        <v>895</v>
      </c>
      <c r="T25" s="1958"/>
      <c r="U25" s="1958"/>
      <c r="V25" s="1958"/>
      <c r="W25" s="1958"/>
    </row>
    <row r="26" spans="1:138" ht="17.25" hidden="1" thickBot="1">
      <c r="A26" s="53" t="s">
        <v>896</v>
      </c>
      <c r="B26" s="53" t="s">
        <v>897</v>
      </c>
      <c r="C26" s="52"/>
      <c r="D26" s="104"/>
      <c r="E26" s="92"/>
      <c r="F26" s="104"/>
      <c r="G26" s="92"/>
      <c r="H26" s="106"/>
      <c r="I26" s="92"/>
      <c r="J26" s="89"/>
      <c r="K26" s="92"/>
      <c r="L26" s="92"/>
      <c r="M26" s="92"/>
      <c r="N26" s="92"/>
      <c r="O26" s="92"/>
      <c r="P26" s="101"/>
      <c r="Q26" s="101"/>
      <c r="R26" s="101"/>
      <c r="S26" s="102"/>
    </row>
    <row r="27" spans="1:138" ht="15.75" thickBot="1">
      <c r="C27" s="2058" t="s">
        <v>898</v>
      </c>
      <c r="D27" s="2059"/>
      <c r="E27" s="2059"/>
      <c r="F27" s="2059"/>
      <c r="G27" s="2059"/>
      <c r="H27" s="2059"/>
      <c r="I27" s="2059"/>
      <c r="J27" s="2059"/>
      <c r="K27" s="2059"/>
      <c r="L27" s="2059"/>
      <c r="M27" s="2059"/>
      <c r="N27" s="2059"/>
      <c r="O27" s="2060"/>
      <c r="P27" s="201">
        <v>720053.3</v>
      </c>
      <c r="S27" s="167"/>
    </row>
    <row r="29" spans="1:138">
      <c r="Q29" s="3"/>
      <c r="S29" s="3"/>
    </row>
    <row r="30" spans="1:138">
      <c r="P30" s="108"/>
    </row>
  </sheetData>
  <mergeCells count="21">
    <mergeCell ref="A1:A3"/>
    <mergeCell ref="B1:W1"/>
    <mergeCell ref="B2:W2"/>
    <mergeCell ref="B3:W3"/>
    <mergeCell ref="C27:O27"/>
    <mergeCell ref="A8:K8"/>
    <mergeCell ref="Q8:S8"/>
    <mergeCell ref="A9:A10"/>
    <mergeCell ref="B9:B10"/>
    <mergeCell ref="C9:C10"/>
    <mergeCell ref="D9:F9"/>
    <mergeCell ref="G9:I9"/>
    <mergeCell ref="J9:L9"/>
    <mergeCell ref="M9:O9"/>
    <mergeCell ref="P9:S9"/>
    <mergeCell ref="T9:W9"/>
    <mergeCell ref="U10:V10"/>
    <mergeCell ref="T11:T25"/>
    <mergeCell ref="U11:U25"/>
    <mergeCell ref="V11:V25"/>
    <mergeCell ref="W11:W2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zoomScale="70" zoomScaleNormal="70" workbookViewId="0">
      <selection activeCell="A10" sqref="A10:W11"/>
    </sheetView>
  </sheetViews>
  <sheetFormatPr baseColWidth="10" defaultColWidth="10.85546875" defaultRowHeight="16.5"/>
  <cols>
    <col min="1" max="1" width="43.7109375" style="109" customWidth="1"/>
    <col min="2" max="2" width="36.7109375" style="114" customWidth="1"/>
    <col min="3" max="3" width="23" style="109" customWidth="1"/>
    <col min="4" max="4" width="5.140625" style="109" customWidth="1"/>
    <col min="5" max="5" width="4" style="109" customWidth="1"/>
    <col min="6" max="6" width="4.42578125" style="109" customWidth="1"/>
    <col min="7" max="7" width="3.5703125" style="109" customWidth="1"/>
    <col min="8" max="8" width="4.28515625" style="109" customWidth="1"/>
    <col min="9" max="9" width="3.7109375" style="109" customWidth="1"/>
    <col min="10" max="10" width="4.140625" style="109" customWidth="1"/>
    <col min="11" max="11" width="4.5703125" style="109" customWidth="1"/>
    <col min="12" max="12" width="3.5703125" style="109" customWidth="1"/>
    <col min="13" max="13" width="3.140625" style="109" customWidth="1"/>
    <col min="14" max="14" width="4" style="109" customWidth="1"/>
    <col min="15" max="15" width="4.140625" style="109" customWidth="1"/>
    <col min="16" max="16" width="14" style="116" customWidth="1"/>
    <col min="17" max="17" width="12.85546875" style="109" customWidth="1"/>
    <col min="18" max="18" width="14.140625" style="109" customWidth="1"/>
    <col min="19" max="19" width="27.7109375" style="109" customWidth="1"/>
    <col min="20" max="20" width="15.5703125" style="109" customWidth="1"/>
    <col min="21" max="22" width="10.85546875" style="109"/>
    <col min="23" max="23" width="16.85546875" style="109" customWidth="1"/>
    <col min="24" max="256" width="10.85546875" style="109"/>
    <col min="257" max="257" width="43.7109375" style="109" customWidth="1"/>
    <col min="258" max="258" width="36.7109375" style="109" customWidth="1"/>
    <col min="259" max="259" width="35.42578125" style="109" customWidth="1"/>
    <col min="260" max="260" width="4.28515625" style="109" bestFit="1" customWidth="1"/>
    <col min="261" max="261" width="3.7109375" style="109" customWidth="1"/>
    <col min="262" max="262" width="4" style="109" customWidth="1"/>
    <col min="263" max="263" width="4.140625" style="109" bestFit="1" customWidth="1"/>
    <col min="264" max="264" width="4.42578125" style="109" bestFit="1" customWidth="1"/>
    <col min="265" max="265" width="4.140625" style="109" bestFit="1" customWidth="1"/>
    <col min="266" max="266" width="3.85546875" style="109" bestFit="1" customWidth="1"/>
    <col min="267" max="268" width="4.28515625" style="109" bestFit="1" customWidth="1"/>
    <col min="269" max="269" width="4" style="109" bestFit="1" customWidth="1"/>
    <col min="270" max="270" width="4.140625" style="109" bestFit="1" customWidth="1"/>
    <col min="271" max="271" width="3.85546875" style="109" bestFit="1" customWidth="1"/>
    <col min="272" max="272" width="22.85546875" style="109" customWidth="1"/>
    <col min="273" max="273" width="18" style="109" customWidth="1"/>
    <col min="274" max="274" width="15.140625" style="109" customWidth="1"/>
    <col min="275" max="275" width="27.7109375" style="109" customWidth="1"/>
    <col min="276" max="512" width="10.85546875" style="109"/>
    <col min="513" max="513" width="43.7109375" style="109" customWidth="1"/>
    <col min="514" max="514" width="36.7109375" style="109" customWidth="1"/>
    <col min="515" max="515" width="35.42578125" style="109" customWidth="1"/>
    <col min="516" max="516" width="4.28515625" style="109" bestFit="1" customWidth="1"/>
    <col min="517" max="517" width="3.7109375" style="109" customWidth="1"/>
    <col min="518" max="518" width="4" style="109" customWidth="1"/>
    <col min="519" max="519" width="4.140625" style="109" bestFit="1" customWidth="1"/>
    <col min="520" max="520" width="4.42578125" style="109" bestFit="1" customWidth="1"/>
    <col min="521" max="521" width="4.140625" style="109" bestFit="1" customWidth="1"/>
    <col min="522" max="522" width="3.85546875" style="109" bestFit="1" customWidth="1"/>
    <col min="523" max="524" width="4.28515625" style="109" bestFit="1" customWidth="1"/>
    <col min="525" max="525" width="4" style="109" bestFit="1" customWidth="1"/>
    <col min="526" max="526" width="4.140625" style="109" bestFit="1" customWidth="1"/>
    <col min="527" max="527" width="3.85546875" style="109" bestFit="1" customWidth="1"/>
    <col min="528" max="528" width="22.85546875" style="109" customWidth="1"/>
    <col min="529" max="529" width="18" style="109" customWidth="1"/>
    <col min="530" max="530" width="15.140625" style="109" customWidth="1"/>
    <col min="531" max="531" width="27.7109375" style="109" customWidth="1"/>
    <col min="532" max="768" width="10.85546875" style="109"/>
    <col min="769" max="769" width="43.7109375" style="109" customWidth="1"/>
    <col min="770" max="770" width="36.7109375" style="109" customWidth="1"/>
    <col min="771" max="771" width="35.42578125" style="109" customWidth="1"/>
    <col min="772" max="772" width="4.28515625" style="109" bestFit="1" customWidth="1"/>
    <col min="773" max="773" width="3.7109375" style="109" customWidth="1"/>
    <col min="774" max="774" width="4" style="109" customWidth="1"/>
    <col min="775" max="775" width="4.140625" style="109" bestFit="1" customWidth="1"/>
    <col min="776" max="776" width="4.42578125" style="109" bestFit="1" customWidth="1"/>
    <col min="777" max="777" width="4.140625" style="109" bestFit="1" customWidth="1"/>
    <col min="778" max="778" width="3.85546875" style="109" bestFit="1" customWidth="1"/>
    <col min="779" max="780" width="4.28515625" style="109" bestFit="1" customWidth="1"/>
    <col min="781" max="781" width="4" style="109" bestFit="1" customWidth="1"/>
    <col min="782" max="782" width="4.140625" style="109" bestFit="1" customWidth="1"/>
    <col min="783" max="783" width="3.85546875" style="109" bestFit="1" customWidth="1"/>
    <col min="784" max="784" width="22.85546875" style="109" customWidth="1"/>
    <col min="785" max="785" width="18" style="109" customWidth="1"/>
    <col min="786" max="786" width="15.140625" style="109" customWidth="1"/>
    <col min="787" max="787" width="27.7109375" style="109" customWidth="1"/>
    <col min="788" max="1024" width="10.85546875" style="109"/>
    <col min="1025" max="1025" width="43.7109375" style="109" customWidth="1"/>
    <col min="1026" max="1026" width="36.7109375" style="109" customWidth="1"/>
    <col min="1027" max="1027" width="35.42578125" style="109" customWidth="1"/>
    <col min="1028" max="1028" width="4.28515625" style="109" bestFit="1" customWidth="1"/>
    <col min="1029" max="1029" width="3.7109375" style="109" customWidth="1"/>
    <col min="1030" max="1030" width="4" style="109" customWidth="1"/>
    <col min="1031" max="1031" width="4.140625" style="109" bestFit="1" customWidth="1"/>
    <col min="1032" max="1032" width="4.42578125" style="109" bestFit="1" customWidth="1"/>
    <col min="1033" max="1033" width="4.140625" style="109" bestFit="1" customWidth="1"/>
    <col min="1034" max="1034" width="3.85546875" style="109" bestFit="1" customWidth="1"/>
    <col min="1035" max="1036" width="4.28515625" style="109" bestFit="1" customWidth="1"/>
    <col min="1037" max="1037" width="4" style="109" bestFit="1" customWidth="1"/>
    <col min="1038" max="1038" width="4.140625" style="109" bestFit="1" customWidth="1"/>
    <col min="1039" max="1039" width="3.85546875" style="109" bestFit="1" customWidth="1"/>
    <col min="1040" max="1040" width="22.85546875" style="109" customWidth="1"/>
    <col min="1041" max="1041" width="18" style="109" customWidth="1"/>
    <col min="1042" max="1042" width="15.140625" style="109" customWidth="1"/>
    <col min="1043" max="1043" width="27.7109375" style="109" customWidth="1"/>
    <col min="1044" max="1280" width="10.85546875" style="109"/>
    <col min="1281" max="1281" width="43.7109375" style="109" customWidth="1"/>
    <col min="1282" max="1282" width="36.7109375" style="109" customWidth="1"/>
    <col min="1283" max="1283" width="35.42578125" style="109" customWidth="1"/>
    <col min="1284" max="1284" width="4.28515625" style="109" bestFit="1" customWidth="1"/>
    <col min="1285" max="1285" width="3.7109375" style="109" customWidth="1"/>
    <col min="1286" max="1286" width="4" style="109" customWidth="1"/>
    <col min="1287" max="1287" width="4.140625" style="109" bestFit="1" customWidth="1"/>
    <col min="1288" max="1288" width="4.42578125" style="109" bestFit="1" customWidth="1"/>
    <col min="1289" max="1289" width="4.140625" style="109" bestFit="1" customWidth="1"/>
    <col min="1290" max="1290" width="3.85546875" style="109" bestFit="1" customWidth="1"/>
    <col min="1291" max="1292" width="4.28515625" style="109" bestFit="1" customWidth="1"/>
    <col min="1293" max="1293" width="4" style="109" bestFit="1" customWidth="1"/>
    <col min="1294" max="1294" width="4.140625" style="109" bestFit="1" customWidth="1"/>
    <col min="1295" max="1295" width="3.85546875" style="109" bestFit="1" customWidth="1"/>
    <col min="1296" max="1296" width="22.85546875" style="109" customWidth="1"/>
    <col min="1297" max="1297" width="18" style="109" customWidth="1"/>
    <col min="1298" max="1298" width="15.140625" style="109" customWidth="1"/>
    <col min="1299" max="1299" width="27.7109375" style="109" customWidth="1"/>
    <col min="1300" max="1536" width="10.85546875" style="109"/>
    <col min="1537" max="1537" width="43.7109375" style="109" customWidth="1"/>
    <col min="1538" max="1538" width="36.7109375" style="109" customWidth="1"/>
    <col min="1539" max="1539" width="35.42578125" style="109" customWidth="1"/>
    <col min="1540" max="1540" width="4.28515625" style="109" bestFit="1" customWidth="1"/>
    <col min="1541" max="1541" width="3.7109375" style="109" customWidth="1"/>
    <col min="1542" max="1542" width="4" style="109" customWidth="1"/>
    <col min="1543" max="1543" width="4.140625" style="109" bestFit="1" customWidth="1"/>
    <col min="1544" max="1544" width="4.42578125" style="109" bestFit="1" customWidth="1"/>
    <col min="1545" max="1545" width="4.140625" style="109" bestFit="1" customWidth="1"/>
    <col min="1546" max="1546" width="3.85546875" style="109" bestFit="1" customWidth="1"/>
    <col min="1547" max="1548" width="4.28515625" style="109" bestFit="1" customWidth="1"/>
    <col min="1549" max="1549" width="4" style="109" bestFit="1" customWidth="1"/>
    <col min="1550" max="1550" width="4.140625" style="109" bestFit="1" customWidth="1"/>
    <col min="1551" max="1551" width="3.85546875" style="109" bestFit="1" customWidth="1"/>
    <col min="1552" max="1552" width="22.85546875" style="109" customWidth="1"/>
    <col min="1553" max="1553" width="18" style="109" customWidth="1"/>
    <col min="1554" max="1554" width="15.140625" style="109" customWidth="1"/>
    <col min="1555" max="1555" width="27.7109375" style="109" customWidth="1"/>
    <col min="1556" max="1792" width="10.85546875" style="109"/>
    <col min="1793" max="1793" width="43.7109375" style="109" customWidth="1"/>
    <col min="1794" max="1794" width="36.7109375" style="109" customWidth="1"/>
    <col min="1795" max="1795" width="35.42578125" style="109" customWidth="1"/>
    <col min="1796" max="1796" width="4.28515625" style="109" bestFit="1" customWidth="1"/>
    <col min="1797" max="1797" width="3.7109375" style="109" customWidth="1"/>
    <col min="1798" max="1798" width="4" style="109" customWidth="1"/>
    <col min="1799" max="1799" width="4.140625" style="109" bestFit="1" customWidth="1"/>
    <col min="1800" max="1800" width="4.42578125" style="109" bestFit="1" customWidth="1"/>
    <col min="1801" max="1801" width="4.140625" style="109" bestFit="1" customWidth="1"/>
    <col min="1802" max="1802" width="3.85546875" style="109" bestFit="1" customWidth="1"/>
    <col min="1803" max="1804" width="4.28515625" style="109" bestFit="1" customWidth="1"/>
    <col min="1805" max="1805" width="4" style="109" bestFit="1" customWidth="1"/>
    <col min="1806" max="1806" width="4.140625" style="109" bestFit="1" customWidth="1"/>
    <col min="1807" max="1807" width="3.85546875" style="109" bestFit="1" customWidth="1"/>
    <col min="1808" max="1808" width="22.85546875" style="109" customWidth="1"/>
    <col min="1809" max="1809" width="18" style="109" customWidth="1"/>
    <col min="1810" max="1810" width="15.140625" style="109" customWidth="1"/>
    <col min="1811" max="1811" width="27.7109375" style="109" customWidth="1"/>
    <col min="1812" max="2048" width="10.85546875" style="109"/>
    <col min="2049" max="2049" width="43.7109375" style="109" customWidth="1"/>
    <col min="2050" max="2050" width="36.7109375" style="109" customWidth="1"/>
    <col min="2051" max="2051" width="35.42578125" style="109" customWidth="1"/>
    <col min="2052" max="2052" width="4.28515625" style="109" bestFit="1" customWidth="1"/>
    <col min="2053" max="2053" width="3.7109375" style="109" customWidth="1"/>
    <col min="2054" max="2054" width="4" style="109" customWidth="1"/>
    <col min="2055" max="2055" width="4.140625" style="109" bestFit="1" customWidth="1"/>
    <col min="2056" max="2056" width="4.42578125" style="109" bestFit="1" customWidth="1"/>
    <col min="2057" max="2057" width="4.140625" style="109" bestFit="1" customWidth="1"/>
    <col min="2058" max="2058" width="3.85546875" style="109" bestFit="1" customWidth="1"/>
    <col min="2059" max="2060" width="4.28515625" style="109" bestFit="1" customWidth="1"/>
    <col min="2061" max="2061" width="4" style="109" bestFit="1" customWidth="1"/>
    <col min="2062" max="2062" width="4.140625" style="109" bestFit="1" customWidth="1"/>
    <col min="2063" max="2063" width="3.85546875" style="109" bestFit="1" customWidth="1"/>
    <col min="2064" max="2064" width="22.85546875" style="109" customWidth="1"/>
    <col min="2065" max="2065" width="18" style="109" customWidth="1"/>
    <col min="2066" max="2066" width="15.140625" style="109" customWidth="1"/>
    <col min="2067" max="2067" width="27.7109375" style="109" customWidth="1"/>
    <col min="2068" max="2304" width="10.85546875" style="109"/>
    <col min="2305" max="2305" width="43.7109375" style="109" customWidth="1"/>
    <col min="2306" max="2306" width="36.7109375" style="109" customWidth="1"/>
    <col min="2307" max="2307" width="35.42578125" style="109" customWidth="1"/>
    <col min="2308" max="2308" width="4.28515625" style="109" bestFit="1" customWidth="1"/>
    <col min="2309" max="2309" width="3.7109375" style="109" customWidth="1"/>
    <col min="2310" max="2310" width="4" style="109" customWidth="1"/>
    <col min="2311" max="2311" width="4.140625" style="109" bestFit="1" customWidth="1"/>
    <col min="2312" max="2312" width="4.42578125" style="109" bestFit="1" customWidth="1"/>
    <col min="2313" max="2313" width="4.140625" style="109" bestFit="1" customWidth="1"/>
    <col min="2314" max="2314" width="3.85546875" style="109" bestFit="1" customWidth="1"/>
    <col min="2315" max="2316" width="4.28515625" style="109" bestFit="1" customWidth="1"/>
    <col min="2317" max="2317" width="4" style="109" bestFit="1" customWidth="1"/>
    <col min="2318" max="2318" width="4.140625" style="109" bestFit="1" customWidth="1"/>
    <col min="2319" max="2319" width="3.85546875" style="109" bestFit="1" customWidth="1"/>
    <col min="2320" max="2320" width="22.85546875" style="109" customWidth="1"/>
    <col min="2321" max="2321" width="18" style="109" customWidth="1"/>
    <col min="2322" max="2322" width="15.140625" style="109" customWidth="1"/>
    <col min="2323" max="2323" width="27.7109375" style="109" customWidth="1"/>
    <col min="2324" max="2560" width="10.85546875" style="109"/>
    <col min="2561" max="2561" width="43.7109375" style="109" customWidth="1"/>
    <col min="2562" max="2562" width="36.7109375" style="109" customWidth="1"/>
    <col min="2563" max="2563" width="35.42578125" style="109" customWidth="1"/>
    <col min="2564" max="2564" width="4.28515625" style="109" bestFit="1" customWidth="1"/>
    <col min="2565" max="2565" width="3.7109375" style="109" customWidth="1"/>
    <col min="2566" max="2566" width="4" style="109" customWidth="1"/>
    <col min="2567" max="2567" width="4.140625" style="109" bestFit="1" customWidth="1"/>
    <col min="2568" max="2568" width="4.42578125" style="109" bestFit="1" customWidth="1"/>
    <col min="2569" max="2569" width="4.140625" style="109" bestFit="1" customWidth="1"/>
    <col min="2570" max="2570" width="3.85546875" style="109" bestFit="1" customWidth="1"/>
    <col min="2571" max="2572" width="4.28515625" style="109" bestFit="1" customWidth="1"/>
    <col min="2573" max="2573" width="4" style="109" bestFit="1" customWidth="1"/>
    <col min="2574" max="2574" width="4.140625" style="109" bestFit="1" customWidth="1"/>
    <col min="2575" max="2575" width="3.85546875" style="109" bestFit="1" customWidth="1"/>
    <col min="2576" max="2576" width="22.85546875" style="109" customWidth="1"/>
    <col min="2577" max="2577" width="18" style="109" customWidth="1"/>
    <col min="2578" max="2578" width="15.140625" style="109" customWidth="1"/>
    <col min="2579" max="2579" width="27.7109375" style="109" customWidth="1"/>
    <col min="2580" max="2816" width="10.85546875" style="109"/>
    <col min="2817" max="2817" width="43.7109375" style="109" customWidth="1"/>
    <col min="2818" max="2818" width="36.7109375" style="109" customWidth="1"/>
    <col min="2819" max="2819" width="35.42578125" style="109" customWidth="1"/>
    <col min="2820" max="2820" width="4.28515625" style="109" bestFit="1" customWidth="1"/>
    <col min="2821" max="2821" width="3.7109375" style="109" customWidth="1"/>
    <col min="2822" max="2822" width="4" style="109" customWidth="1"/>
    <col min="2823" max="2823" width="4.140625" style="109" bestFit="1" customWidth="1"/>
    <col min="2824" max="2824" width="4.42578125" style="109" bestFit="1" customWidth="1"/>
    <col min="2825" max="2825" width="4.140625" style="109" bestFit="1" customWidth="1"/>
    <col min="2826" max="2826" width="3.85546875" style="109" bestFit="1" customWidth="1"/>
    <col min="2827" max="2828" width="4.28515625" style="109" bestFit="1" customWidth="1"/>
    <col min="2829" max="2829" width="4" style="109" bestFit="1" customWidth="1"/>
    <col min="2830" max="2830" width="4.140625" style="109" bestFit="1" customWidth="1"/>
    <col min="2831" max="2831" width="3.85546875" style="109" bestFit="1" customWidth="1"/>
    <col min="2832" max="2832" width="22.85546875" style="109" customWidth="1"/>
    <col min="2833" max="2833" width="18" style="109" customWidth="1"/>
    <col min="2834" max="2834" width="15.140625" style="109" customWidth="1"/>
    <col min="2835" max="2835" width="27.7109375" style="109" customWidth="1"/>
    <col min="2836" max="3072" width="10.85546875" style="109"/>
    <col min="3073" max="3073" width="43.7109375" style="109" customWidth="1"/>
    <col min="3074" max="3074" width="36.7109375" style="109" customWidth="1"/>
    <col min="3075" max="3075" width="35.42578125" style="109" customWidth="1"/>
    <col min="3076" max="3076" width="4.28515625" style="109" bestFit="1" customWidth="1"/>
    <col min="3077" max="3077" width="3.7109375" style="109" customWidth="1"/>
    <col min="3078" max="3078" width="4" style="109" customWidth="1"/>
    <col min="3079" max="3079" width="4.140625" style="109" bestFit="1" customWidth="1"/>
    <col min="3080" max="3080" width="4.42578125" style="109" bestFit="1" customWidth="1"/>
    <col min="3081" max="3081" width="4.140625" style="109" bestFit="1" customWidth="1"/>
    <col min="3082" max="3082" width="3.85546875" style="109" bestFit="1" customWidth="1"/>
    <col min="3083" max="3084" width="4.28515625" style="109" bestFit="1" customWidth="1"/>
    <col min="3085" max="3085" width="4" style="109" bestFit="1" customWidth="1"/>
    <col min="3086" max="3086" width="4.140625" style="109" bestFit="1" customWidth="1"/>
    <col min="3087" max="3087" width="3.85546875" style="109" bestFit="1" customWidth="1"/>
    <col min="3088" max="3088" width="22.85546875" style="109" customWidth="1"/>
    <col min="3089" max="3089" width="18" style="109" customWidth="1"/>
    <col min="3090" max="3090" width="15.140625" style="109" customWidth="1"/>
    <col min="3091" max="3091" width="27.7109375" style="109" customWidth="1"/>
    <col min="3092" max="3328" width="10.85546875" style="109"/>
    <col min="3329" max="3329" width="43.7109375" style="109" customWidth="1"/>
    <col min="3330" max="3330" width="36.7109375" style="109" customWidth="1"/>
    <col min="3331" max="3331" width="35.42578125" style="109" customWidth="1"/>
    <col min="3332" max="3332" width="4.28515625" style="109" bestFit="1" customWidth="1"/>
    <col min="3333" max="3333" width="3.7109375" style="109" customWidth="1"/>
    <col min="3334" max="3334" width="4" style="109" customWidth="1"/>
    <col min="3335" max="3335" width="4.140625" style="109" bestFit="1" customWidth="1"/>
    <col min="3336" max="3336" width="4.42578125" style="109" bestFit="1" customWidth="1"/>
    <col min="3337" max="3337" width="4.140625" style="109" bestFit="1" customWidth="1"/>
    <col min="3338" max="3338" width="3.85546875" style="109" bestFit="1" customWidth="1"/>
    <col min="3339" max="3340" width="4.28515625" style="109" bestFit="1" customWidth="1"/>
    <col min="3341" max="3341" width="4" style="109" bestFit="1" customWidth="1"/>
    <col min="3342" max="3342" width="4.140625" style="109" bestFit="1" customWidth="1"/>
    <col min="3343" max="3343" width="3.85546875" style="109" bestFit="1" customWidth="1"/>
    <col min="3344" max="3344" width="22.85546875" style="109" customWidth="1"/>
    <col min="3345" max="3345" width="18" style="109" customWidth="1"/>
    <col min="3346" max="3346" width="15.140625" style="109" customWidth="1"/>
    <col min="3347" max="3347" width="27.7109375" style="109" customWidth="1"/>
    <col min="3348" max="3584" width="10.85546875" style="109"/>
    <col min="3585" max="3585" width="43.7109375" style="109" customWidth="1"/>
    <col min="3586" max="3586" width="36.7109375" style="109" customWidth="1"/>
    <col min="3587" max="3587" width="35.42578125" style="109" customWidth="1"/>
    <col min="3588" max="3588" width="4.28515625" style="109" bestFit="1" customWidth="1"/>
    <col min="3589" max="3589" width="3.7109375" style="109" customWidth="1"/>
    <col min="3590" max="3590" width="4" style="109" customWidth="1"/>
    <col min="3591" max="3591" width="4.140625" style="109" bestFit="1" customWidth="1"/>
    <col min="3592" max="3592" width="4.42578125" style="109" bestFit="1" customWidth="1"/>
    <col min="3593" max="3593" width="4.140625" style="109" bestFit="1" customWidth="1"/>
    <col min="3594" max="3594" width="3.85546875" style="109" bestFit="1" customWidth="1"/>
    <col min="3595" max="3596" width="4.28515625" style="109" bestFit="1" customWidth="1"/>
    <col min="3597" max="3597" width="4" style="109" bestFit="1" customWidth="1"/>
    <col min="3598" max="3598" width="4.140625" style="109" bestFit="1" customWidth="1"/>
    <col min="3599" max="3599" width="3.85546875" style="109" bestFit="1" customWidth="1"/>
    <col min="3600" max="3600" width="22.85546875" style="109" customWidth="1"/>
    <col min="3601" max="3601" width="18" style="109" customWidth="1"/>
    <col min="3602" max="3602" width="15.140625" style="109" customWidth="1"/>
    <col min="3603" max="3603" width="27.7109375" style="109" customWidth="1"/>
    <col min="3604" max="3840" width="10.85546875" style="109"/>
    <col min="3841" max="3841" width="43.7109375" style="109" customWidth="1"/>
    <col min="3842" max="3842" width="36.7109375" style="109" customWidth="1"/>
    <col min="3843" max="3843" width="35.42578125" style="109" customWidth="1"/>
    <col min="3844" max="3844" width="4.28515625" style="109" bestFit="1" customWidth="1"/>
    <col min="3845" max="3845" width="3.7109375" style="109" customWidth="1"/>
    <col min="3846" max="3846" width="4" style="109" customWidth="1"/>
    <col min="3847" max="3847" width="4.140625" style="109" bestFit="1" customWidth="1"/>
    <col min="3848" max="3848" width="4.42578125" style="109" bestFit="1" customWidth="1"/>
    <col min="3849" max="3849" width="4.140625" style="109" bestFit="1" customWidth="1"/>
    <col min="3850" max="3850" width="3.85546875" style="109" bestFit="1" customWidth="1"/>
    <col min="3851" max="3852" width="4.28515625" style="109" bestFit="1" customWidth="1"/>
    <col min="3853" max="3853" width="4" style="109" bestFit="1" customWidth="1"/>
    <col min="3854" max="3854" width="4.140625" style="109" bestFit="1" customWidth="1"/>
    <col min="3855" max="3855" width="3.85546875" style="109" bestFit="1" customWidth="1"/>
    <col min="3856" max="3856" width="22.85546875" style="109" customWidth="1"/>
    <col min="3857" max="3857" width="18" style="109" customWidth="1"/>
    <col min="3858" max="3858" width="15.140625" style="109" customWidth="1"/>
    <col min="3859" max="3859" width="27.7109375" style="109" customWidth="1"/>
    <col min="3860" max="4096" width="10.85546875" style="109"/>
    <col min="4097" max="4097" width="43.7109375" style="109" customWidth="1"/>
    <col min="4098" max="4098" width="36.7109375" style="109" customWidth="1"/>
    <col min="4099" max="4099" width="35.42578125" style="109" customWidth="1"/>
    <col min="4100" max="4100" width="4.28515625" style="109" bestFit="1" customWidth="1"/>
    <col min="4101" max="4101" width="3.7109375" style="109" customWidth="1"/>
    <col min="4102" max="4102" width="4" style="109" customWidth="1"/>
    <col min="4103" max="4103" width="4.140625" style="109" bestFit="1" customWidth="1"/>
    <col min="4104" max="4104" width="4.42578125" style="109" bestFit="1" customWidth="1"/>
    <col min="4105" max="4105" width="4.140625" style="109" bestFit="1" customWidth="1"/>
    <col min="4106" max="4106" width="3.85546875" style="109" bestFit="1" customWidth="1"/>
    <col min="4107" max="4108" width="4.28515625" style="109" bestFit="1" customWidth="1"/>
    <col min="4109" max="4109" width="4" style="109" bestFit="1" customWidth="1"/>
    <col min="4110" max="4110" width="4.140625" style="109" bestFit="1" customWidth="1"/>
    <col min="4111" max="4111" width="3.85546875" style="109" bestFit="1" customWidth="1"/>
    <col min="4112" max="4112" width="22.85546875" style="109" customWidth="1"/>
    <col min="4113" max="4113" width="18" style="109" customWidth="1"/>
    <col min="4114" max="4114" width="15.140625" style="109" customWidth="1"/>
    <col min="4115" max="4115" width="27.7109375" style="109" customWidth="1"/>
    <col min="4116" max="4352" width="10.85546875" style="109"/>
    <col min="4353" max="4353" width="43.7109375" style="109" customWidth="1"/>
    <col min="4354" max="4354" width="36.7109375" style="109" customWidth="1"/>
    <col min="4355" max="4355" width="35.42578125" style="109" customWidth="1"/>
    <col min="4356" max="4356" width="4.28515625" style="109" bestFit="1" customWidth="1"/>
    <col min="4357" max="4357" width="3.7109375" style="109" customWidth="1"/>
    <col min="4358" max="4358" width="4" style="109" customWidth="1"/>
    <col min="4359" max="4359" width="4.140625" style="109" bestFit="1" customWidth="1"/>
    <col min="4360" max="4360" width="4.42578125" style="109" bestFit="1" customWidth="1"/>
    <col min="4361" max="4361" width="4.140625" style="109" bestFit="1" customWidth="1"/>
    <col min="4362" max="4362" width="3.85546875" style="109" bestFit="1" customWidth="1"/>
    <col min="4363" max="4364" width="4.28515625" style="109" bestFit="1" customWidth="1"/>
    <col min="4365" max="4365" width="4" style="109" bestFit="1" customWidth="1"/>
    <col min="4366" max="4366" width="4.140625" style="109" bestFit="1" customWidth="1"/>
    <col min="4367" max="4367" width="3.85546875" style="109" bestFit="1" customWidth="1"/>
    <col min="4368" max="4368" width="22.85546875" style="109" customWidth="1"/>
    <col min="4369" max="4369" width="18" style="109" customWidth="1"/>
    <col min="4370" max="4370" width="15.140625" style="109" customWidth="1"/>
    <col min="4371" max="4371" width="27.7109375" style="109" customWidth="1"/>
    <col min="4372" max="4608" width="10.85546875" style="109"/>
    <col min="4609" max="4609" width="43.7109375" style="109" customWidth="1"/>
    <col min="4610" max="4610" width="36.7109375" style="109" customWidth="1"/>
    <col min="4611" max="4611" width="35.42578125" style="109" customWidth="1"/>
    <col min="4612" max="4612" width="4.28515625" style="109" bestFit="1" customWidth="1"/>
    <col min="4613" max="4613" width="3.7109375" style="109" customWidth="1"/>
    <col min="4614" max="4614" width="4" style="109" customWidth="1"/>
    <col min="4615" max="4615" width="4.140625" style="109" bestFit="1" customWidth="1"/>
    <col min="4616" max="4616" width="4.42578125" style="109" bestFit="1" customWidth="1"/>
    <col min="4617" max="4617" width="4.140625" style="109" bestFit="1" customWidth="1"/>
    <col min="4618" max="4618" width="3.85546875" style="109" bestFit="1" customWidth="1"/>
    <col min="4619" max="4620" width="4.28515625" style="109" bestFit="1" customWidth="1"/>
    <col min="4621" max="4621" width="4" style="109" bestFit="1" customWidth="1"/>
    <col min="4622" max="4622" width="4.140625" style="109" bestFit="1" customWidth="1"/>
    <col min="4623" max="4623" width="3.85546875" style="109" bestFit="1" customWidth="1"/>
    <col min="4624" max="4624" width="22.85546875" style="109" customWidth="1"/>
    <col min="4625" max="4625" width="18" style="109" customWidth="1"/>
    <col min="4626" max="4626" width="15.140625" style="109" customWidth="1"/>
    <col min="4627" max="4627" width="27.7109375" style="109" customWidth="1"/>
    <col min="4628" max="4864" width="10.85546875" style="109"/>
    <col min="4865" max="4865" width="43.7109375" style="109" customWidth="1"/>
    <col min="4866" max="4866" width="36.7109375" style="109" customWidth="1"/>
    <col min="4867" max="4867" width="35.42578125" style="109" customWidth="1"/>
    <col min="4868" max="4868" width="4.28515625" style="109" bestFit="1" customWidth="1"/>
    <col min="4869" max="4869" width="3.7109375" style="109" customWidth="1"/>
    <col min="4870" max="4870" width="4" style="109" customWidth="1"/>
    <col min="4871" max="4871" width="4.140625" style="109" bestFit="1" customWidth="1"/>
    <col min="4872" max="4872" width="4.42578125" style="109" bestFit="1" customWidth="1"/>
    <col min="4873" max="4873" width="4.140625" style="109" bestFit="1" customWidth="1"/>
    <col min="4874" max="4874" width="3.85546875" style="109" bestFit="1" customWidth="1"/>
    <col min="4875" max="4876" width="4.28515625" style="109" bestFit="1" customWidth="1"/>
    <col min="4877" max="4877" width="4" style="109" bestFit="1" customWidth="1"/>
    <col min="4878" max="4878" width="4.140625" style="109" bestFit="1" customWidth="1"/>
    <col min="4879" max="4879" width="3.85546875" style="109" bestFit="1" customWidth="1"/>
    <col min="4880" max="4880" width="22.85546875" style="109" customWidth="1"/>
    <col min="4881" max="4881" width="18" style="109" customWidth="1"/>
    <col min="4882" max="4882" width="15.140625" style="109" customWidth="1"/>
    <col min="4883" max="4883" width="27.7109375" style="109" customWidth="1"/>
    <col min="4884" max="5120" width="10.85546875" style="109"/>
    <col min="5121" max="5121" width="43.7109375" style="109" customWidth="1"/>
    <col min="5122" max="5122" width="36.7109375" style="109" customWidth="1"/>
    <col min="5123" max="5123" width="35.42578125" style="109" customWidth="1"/>
    <col min="5124" max="5124" width="4.28515625" style="109" bestFit="1" customWidth="1"/>
    <col min="5125" max="5125" width="3.7109375" style="109" customWidth="1"/>
    <col min="5126" max="5126" width="4" style="109" customWidth="1"/>
    <col min="5127" max="5127" width="4.140625" style="109" bestFit="1" customWidth="1"/>
    <col min="5128" max="5128" width="4.42578125" style="109" bestFit="1" customWidth="1"/>
    <col min="5129" max="5129" width="4.140625" style="109" bestFit="1" customWidth="1"/>
    <col min="5130" max="5130" width="3.85546875" style="109" bestFit="1" customWidth="1"/>
    <col min="5131" max="5132" width="4.28515625" style="109" bestFit="1" customWidth="1"/>
    <col min="5133" max="5133" width="4" style="109" bestFit="1" customWidth="1"/>
    <col min="5134" max="5134" width="4.140625" style="109" bestFit="1" customWidth="1"/>
    <col min="5135" max="5135" width="3.85546875" style="109" bestFit="1" customWidth="1"/>
    <col min="5136" max="5136" width="22.85546875" style="109" customWidth="1"/>
    <col min="5137" max="5137" width="18" style="109" customWidth="1"/>
    <col min="5138" max="5138" width="15.140625" style="109" customWidth="1"/>
    <col min="5139" max="5139" width="27.7109375" style="109" customWidth="1"/>
    <col min="5140" max="5376" width="10.85546875" style="109"/>
    <col min="5377" max="5377" width="43.7109375" style="109" customWidth="1"/>
    <col min="5378" max="5378" width="36.7109375" style="109" customWidth="1"/>
    <col min="5379" max="5379" width="35.42578125" style="109" customWidth="1"/>
    <col min="5380" max="5380" width="4.28515625" style="109" bestFit="1" customWidth="1"/>
    <col min="5381" max="5381" width="3.7109375" style="109" customWidth="1"/>
    <col min="5382" max="5382" width="4" style="109" customWidth="1"/>
    <col min="5383" max="5383" width="4.140625" style="109" bestFit="1" customWidth="1"/>
    <col min="5384" max="5384" width="4.42578125" style="109" bestFit="1" customWidth="1"/>
    <col min="5385" max="5385" width="4.140625" style="109" bestFit="1" customWidth="1"/>
    <col min="5386" max="5386" width="3.85546875" style="109" bestFit="1" customWidth="1"/>
    <col min="5387" max="5388" width="4.28515625" style="109" bestFit="1" customWidth="1"/>
    <col min="5389" max="5389" width="4" style="109" bestFit="1" customWidth="1"/>
    <col min="5390" max="5390" width="4.140625" style="109" bestFit="1" customWidth="1"/>
    <col min="5391" max="5391" width="3.85546875" style="109" bestFit="1" customWidth="1"/>
    <col min="5392" max="5392" width="22.85546875" style="109" customWidth="1"/>
    <col min="5393" max="5393" width="18" style="109" customWidth="1"/>
    <col min="5394" max="5394" width="15.140625" style="109" customWidth="1"/>
    <col min="5395" max="5395" width="27.7109375" style="109" customWidth="1"/>
    <col min="5396" max="5632" width="10.85546875" style="109"/>
    <col min="5633" max="5633" width="43.7109375" style="109" customWidth="1"/>
    <col min="5634" max="5634" width="36.7109375" style="109" customWidth="1"/>
    <col min="5635" max="5635" width="35.42578125" style="109" customWidth="1"/>
    <col min="5636" max="5636" width="4.28515625" style="109" bestFit="1" customWidth="1"/>
    <col min="5637" max="5637" width="3.7109375" style="109" customWidth="1"/>
    <col min="5638" max="5638" width="4" style="109" customWidth="1"/>
    <col min="5639" max="5639" width="4.140625" style="109" bestFit="1" customWidth="1"/>
    <col min="5640" max="5640" width="4.42578125" style="109" bestFit="1" customWidth="1"/>
    <col min="5641" max="5641" width="4.140625" style="109" bestFit="1" customWidth="1"/>
    <col min="5642" max="5642" width="3.85546875" style="109" bestFit="1" customWidth="1"/>
    <col min="5643" max="5644" width="4.28515625" style="109" bestFit="1" customWidth="1"/>
    <col min="5645" max="5645" width="4" style="109" bestFit="1" customWidth="1"/>
    <col min="5646" max="5646" width="4.140625" style="109" bestFit="1" customWidth="1"/>
    <col min="5647" max="5647" width="3.85546875" style="109" bestFit="1" customWidth="1"/>
    <col min="5648" max="5648" width="22.85546875" style="109" customWidth="1"/>
    <col min="5649" max="5649" width="18" style="109" customWidth="1"/>
    <col min="5650" max="5650" width="15.140625" style="109" customWidth="1"/>
    <col min="5651" max="5651" width="27.7109375" style="109" customWidth="1"/>
    <col min="5652" max="5888" width="10.85546875" style="109"/>
    <col min="5889" max="5889" width="43.7109375" style="109" customWidth="1"/>
    <col min="5890" max="5890" width="36.7109375" style="109" customWidth="1"/>
    <col min="5891" max="5891" width="35.42578125" style="109" customWidth="1"/>
    <col min="5892" max="5892" width="4.28515625" style="109" bestFit="1" customWidth="1"/>
    <col min="5893" max="5893" width="3.7109375" style="109" customWidth="1"/>
    <col min="5894" max="5894" width="4" style="109" customWidth="1"/>
    <col min="5895" max="5895" width="4.140625" style="109" bestFit="1" customWidth="1"/>
    <col min="5896" max="5896" width="4.42578125" style="109" bestFit="1" customWidth="1"/>
    <col min="5897" max="5897" width="4.140625" style="109" bestFit="1" customWidth="1"/>
    <col min="5898" max="5898" width="3.85546875" style="109" bestFit="1" customWidth="1"/>
    <col min="5899" max="5900" width="4.28515625" style="109" bestFit="1" customWidth="1"/>
    <col min="5901" max="5901" width="4" style="109" bestFit="1" customWidth="1"/>
    <col min="5902" max="5902" width="4.140625" style="109" bestFit="1" customWidth="1"/>
    <col min="5903" max="5903" width="3.85546875" style="109" bestFit="1" customWidth="1"/>
    <col min="5904" max="5904" width="22.85546875" style="109" customWidth="1"/>
    <col min="5905" max="5905" width="18" style="109" customWidth="1"/>
    <col min="5906" max="5906" width="15.140625" style="109" customWidth="1"/>
    <col min="5907" max="5907" width="27.7109375" style="109" customWidth="1"/>
    <col min="5908" max="6144" width="10.85546875" style="109"/>
    <col min="6145" max="6145" width="43.7109375" style="109" customWidth="1"/>
    <col min="6146" max="6146" width="36.7109375" style="109" customWidth="1"/>
    <col min="6147" max="6147" width="35.42578125" style="109" customWidth="1"/>
    <col min="6148" max="6148" width="4.28515625" style="109" bestFit="1" customWidth="1"/>
    <col min="6149" max="6149" width="3.7109375" style="109" customWidth="1"/>
    <col min="6150" max="6150" width="4" style="109" customWidth="1"/>
    <col min="6151" max="6151" width="4.140625" style="109" bestFit="1" customWidth="1"/>
    <col min="6152" max="6152" width="4.42578125" style="109" bestFit="1" customWidth="1"/>
    <col min="6153" max="6153" width="4.140625" style="109" bestFit="1" customWidth="1"/>
    <col min="6154" max="6154" width="3.85546875" style="109" bestFit="1" customWidth="1"/>
    <col min="6155" max="6156" width="4.28515625" style="109" bestFit="1" customWidth="1"/>
    <col min="6157" max="6157" width="4" style="109" bestFit="1" customWidth="1"/>
    <col min="6158" max="6158" width="4.140625" style="109" bestFit="1" customWidth="1"/>
    <col min="6159" max="6159" width="3.85546875" style="109" bestFit="1" customWidth="1"/>
    <col min="6160" max="6160" width="22.85546875" style="109" customWidth="1"/>
    <col min="6161" max="6161" width="18" style="109" customWidth="1"/>
    <col min="6162" max="6162" width="15.140625" style="109" customWidth="1"/>
    <col min="6163" max="6163" width="27.7109375" style="109" customWidth="1"/>
    <col min="6164" max="6400" width="10.85546875" style="109"/>
    <col min="6401" max="6401" width="43.7109375" style="109" customWidth="1"/>
    <col min="6402" max="6402" width="36.7109375" style="109" customWidth="1"/>
    <col min="6403" max="6403" width="35.42578125" style="109" customWidth="1"/>
    <col min="6404" max="6404" width="4.28515625" style="109" bestFit="1" customWidth="1"/>
    <col min="6405" max="6405" width="3.7109375" style="109" customWidth="1"/>
    <col min="6406" max="6406" width="4" style="109" customWidth="1"/>
    <col min="6407" max="6407" width="4.140625" style="109" bestFit="1" customWidth="1"/>
    <col min="6408" max="6408" width="4.42578125" style="109" bestFit="1" customWidth="1"/>
    <col min="6409" max="6409" width="4.140625" style="109" bestFit="1" customWidth="1"/>
    <col min="6410" max="6410" width="3.85546875" style="109" bestFit="1" customWidth="1"/>
    <col min="6411" max="6412" width="4.28515625" style="109" bestFit="1" customWidth="1"/>
    <col min="6413" max="6413" width="4" style="109" bestFit="1" customWidth="1"/>
    <col min="6414" max="6414" width="4.140625" style="109" bestFit="1" customWidth="1"/>
    <col min="6415" max="6415" width="3.85546875" style="109" bestFit="1" customWidth="1"/>
    <col min="6416" max="6416" width="22.85546875" style="109" customWidth="1"/>
    <col min="6417" max="6417" width="18" style="109" customWidth="1"/>
    <col min="6418" max="6418" width="15.140625" style="109" customWidth="1"/>
    <col min="6419" max="6419" width="27.7109375" style="109" customWidth="1"/>
    <col min="6420" max="6656" width="10.85546875" style="109"/>
    <col min="6657" max="6657" width="43.7109375" style="109" customWidth="1"/>
    <col min="6658" max="6658" width="36.7109375" style="109" customWidth="1"/>
    <col min="6659" max="6659" width="35.42578125" style="109" customWidth="1"/>
    <col min="6660" max="6660" width="4.28515625" style="109" bestFit="1" customWidth="1"/>
    <col min="6661" max="6661" width="3.7109375" style="109" customWidth="1"/>
    <col min="6662" max="6662" width="4" style="109" customWidth="1"/>
    <col min="6663" max="6663" width="4.140625" style="109" bestFit="1" customWidth="1"/>
    <col min="6664" max="6664" width="4.42578125" style="109" bestFit="1" customWidth="1"/>
    <col min="6665" max="6665" width="4.140625" style="109" bestFit="1" customWidth="1"/>
    <col min="6666" max="6666" width="3.85546875" style="109" bestFit="1" customWidth="1"/>
    <col min="6667" max="6668" width="4.28515625" style="109" bestFit="1" customWidth="1"/>
    <col min="6669" max="6669" width="4" style="109" bestFit="1" customWidth="1"/>
    <col min="6670" max="6670" width="4.140625" style="109" bestFit="1" customWidth="1"/>
    <col min="6671" max="6671" width="3.85546875" style="109" bestFit="1" customWidth="1"/>
    <col min="6672" max="6672" width="22.85546875" style="109" customWidth="1"/>
    <col min="6673" max="6673" width="18" style="109" customWidth="1"/>
    <col min="6674" max="6674" width="15.140625" style="109" customWidth="1"/>
    <col min="6675" max="6675" width="27.7109375" style="109" customWidth="1"/>
    <col min="6676" max="6912" width="10.85546875" style="109"/>
    <col min="6913" max="6913" width="43.7109375" style="109" customWidth="1"/>
    <col min="6914" max="6914" width="36.7109375" style="109" customWidth="1"/>
    <col min="6915" max="6915" width="35.42578125" style="109" customWidth="1"/>
    <col min="6916" max="6916" width="4.28515625" style="109" bestFit="1" customWidth="1"/>
    <col min="6917" max="6917" width="3.7109375" style="109" customWidth="1"/>
    <col min="6918" max="6918" width="4" style="109" customWidth="1"/>
    <col min="6919" max="6919" width="4.140625" style="109" bestFit="1" customWidth="1"/>
    <col min="6920" max="6920" width="4.42578125" style="109" bestFit="1" customWidth="1"/>
    <col min="6921" max="6921" width="4.140625" style="109" bestFit="1" customWidth="1"/>
    <col min="6922" max="6922" width="3.85546875" style="109" bestFit="1" customWidth="1"/>
    <col min="6923" max="6924" width="4.28515625" style="109" bestFit="1" customWidth="1"/>
    <col min="6925" max="6925" width="4" style="109" bestFit="1" customWidth="1"/>
    <col min="6926" max="6926" width="4.140625" style="109" bestFit="1" customWidth="1"/>
    <col min="6927" max="6927" width="3.85546875" style="109" bestFit="1" customWidth="1"/>
    <col min="6928" max="6928" width="22.85546875" style="109" customWidth="1"/>
    <col min="6929" max="6929" width="18" style="109" customWidth="1"/>
    <col min="6930" max="6930" width="15.140625" style="109" customWidth="1"/>
    <col min="6931" max="6931" width="27.7109375" style="109" customWidth="1"/>
    <col min="6932" max="7168" width="10.85546875" style="109"/>
    <col min="7169" max="7169" width="43.7109375" style="109" customWidth="1"/>
    <col min="7170" max="7170" width="36.7109375" style="109" customWidth="1"/>
    <col min="7171" max="7171" width="35.42578125" style="109" customWidth="1"/>
    <col min="7172" max="7172" width="4.28515625" style="109" bestFit="1" customWidth="1"/>
    <col min="7173" max="7173" width="3.7109375" style="109" customWidth="1"/>
    <col min="7174" max="7174" width="4" style="109" customWidth="1"/>
    <col min="7175" max="7175" width="4.140625" style="109" bestFit="1" customWidth="1"/>
    <col min="7176" max="7176" width="4.42578125" style="109" bestFit="1" customWidth="1"/>
    <col min="7177" max="7177" width="4.140625" style="109" bestFit="1" customWidth="1"/>
    <col min="7178" max="7178" width="3.85546875" style="109" bestFit="1" customWidth="1"/>
    <col min="7179" max="7180" width="4.28515625" style="109" bestFit="1" customWidth="1"/>
    <col min="7181" max="7181" width="4" style="109" bestFit="1" customWidth="1"/>
    <col min="7182" max="7182" width="4.140625" style="109" bestFit="1" customWidth="1"/>
    <col min="7183" max="7183" width="3.85546875" style="109" bestFit="1" customWidth="1"/>
    <col min="7184" max="7184" width="22.85546875" style="109" customWidth="1"/>
    <col min="7185" max="7185" width="18" style="109" customWidth="1"/>
    <col min="7186" max="7186" width="15.140625" style="109" customWidth="1"/>
    <col min="7187" max="7187" width="27.7109375" style="109" customWidth="1"/>
    <col min="7188" max="7424" width="10.85546875" style="109"/>
    <col min="7425" max="7425" width="43.7109375" style="109" customWidth="1"/>
    <col min="7426" max="7426" width="36.7109375" style="109" customWidth="1"/>
    <col min="7427" max="7427" width="35.42578125" style="109" customWidth="1"/>
    <col min="7428" max="7428" width="4.28515625" style="109" bestFit="1" customWidth="1"/>
    <col min="7429" max="7429" width="3.7109375" style="109" customWidth="1"/>
    <col min="7430" max="7430" width="4" style="109" customWidth="1"/>
    <col min="7431" max="7431" width="4.140625" style="109" bestFit="1" customWidth="1"/>
    <col min="7432" max="7432" width="4.42578125" style="109" bestFit="1" customWidth="1"/>
    <col min="7433" max="7433" width="4.140625" style="109" bestFit="1" customWidth="1"/>
    <col min="7434" max="7434" width="3.85546875" style="109" bestFit="1" customWidth="1"/>
    <col min="7435" max="7436" width="4.28515625" style="109" bestFit="1" customWidth="1"/>
    <col min="7437" max="7437" width="4" style="109" bestFit="1" customWidth="1"/>
    <col min="7438" max="7438" width="4.140625" style="109" bestFit="1" customWidth="1"/>
    <col min="7439" max="7439" width="3.85546875" style="109" bestFit="1" customWidth="1"/>
    <col min="7440" max="7440" width="22.85546875" style="109" customWidth="1"/>
    <col min="7441" max="7441" width="18" style="109" customWidth="1"/>
    <col min="7442" max="7442" width="15.140625" style="109" customWidth="1"/>
    <col min="7443" max="7443" width="27.7109375" style="109" customWidth="1"/>
    <col min="7444" max="7680" width="10.85546875" style="109"/>
    <col min="7681" max="7681" width="43.7109375" style="109" customWidth="1"/>
    <col min="7682" max="7682" width="36.7109375" style="109" customWidth="1"/>
    <col min="7683" max="7683" width="35.42578125" style="109" customWidth="1"/>
    <col min="7684" max="7684" width="4.28515625" style="109" bestFit="1" customWidth="1"/>
    <col min="7685" max="7685" width="3.7109375" style="109" customWidth="1"/>
    <col min="7686" max="7686" width="4" style="109" customWidth="1"/>
    <col min="7687" max="7687" width="4.140625" style="109" bestFit="1" customWidth="1"/>
    <col min="7688" max="7688" width="4.42578125" style="109" bestFit="1" customWidth="1"/>
    <col min="7689" max="7689" width="4.140625" style="109" bestFit="1" customWidth="1"/>
    <col min="7690" max="7690" width="3.85546875" style="109" bestFit="1" customWidth="1"/>
    <col min="7691" max="7692" width="4.28515625" style="109" bestFit="1" customWidth="1"/>
    <col min="7693" max="7693" width="4" style="109" bestFit="1" customWidth="1"/>
    <col min="7694" max="7694" width="4.140625" style="109" bestFit="1" customWidth="1"/>
    <col min="7695" max="7695" width="3.85546875" style="109" bestFit="1" customWidth="1"/>
    <col min="7696" max="7696" width="22.85546875" style="109" customWidth="1"/>
    <col min="7697" max="7697" width="18" style="109" customWidth="1"/>
    <col min="7698" max="7698" width="15.140625" style="109" customWidth="1"/>
    <col min="7699" max="7699" width="27.7109375" style="109" customWidth="1"/>
    <col min="7700" max="7936" width="10.85546875" style="109"/>
    <col min="7937" max="7937" width="43.7109375" style="109" customWidth="1"/>
    <col min="7938" max="7938" width="36.7109375" style="109" customWidth="1"/>
    <col min="7939" max="7939" width="35.42578125" style="109" customWidth="1"/>
    <col min="7940" max="7940" width="4.28515625" style="109" bestFit="1" customWidth="1"/>
    <col min="7941" max="7941" width="3.7109375" style="109" customWidth="1"/>
    <col min="7942" max="7942" width="4" style="109" customWidth="1"/>
    <col min="7943" max="7943" width="4.140625" style="109" bestFit="1" customWidth="1"/>
    <col min="7944" max="7944" width="4.42578125" style="109" bestFit="1" customWidth="1"/>
    <col min="7945" max="7945" width="4.140625" style="109" bestFit="1" customWidth="1"/>
    <col min="7946" max="7946" width="3.85546875" style="109" bestFit="1" customWidth="1"/>
    <col min="7947" max="7948" width="4.28515625" style="109" bestFit="1" customWidth="1"/>
    <col min="7949" max="7949" width="4" style="109" bestFit="1" customWidth="1"/>
    <col min="7950" max="7950" width="4.140625" style="109" bestFit="1" customWidth="1"/>
    <col min="7951" max="7951" width="3.85546875" style="109" bestFit="1" customWidth="1"/>
    <col min="7952" max="7952" width="22.85546875" style="109" customWidth="1"/>
    <col min="7953" max="7953" width="18" style="109" customWidth="1"/>
    <col min="7954" max="7954" width="15.140625" style="109" customWidth="1"/>
    <col min="7955" max="7955" width="27.7109375" style="109" customWidth="1"/>
    <col min="7956" max="8192" width="10.85546875" style="109"/>
    <col min="8193" max="8193" width="43.7109375" style="109" customWidth="1"/>
    <col min="8194" max="8194" width="36.7109375" style="109" customWidth="1"/>
    <col min="8195" max="8195" width="35.42578125" style="109" customWidth="1"/>
    <col min="8196" max="8196" width="4.28515625" style="109" bestFit="1" customWidth="1"/>
    <col min="8197" max="8197" width="3.7109375" style="109" customWidth="1"/>
    <col min="8198" max="8198" width="4" style="109" customWidth="1"/>
    <col min="8199" max="8199" width="4.140625" style="109" bestFit="1" customWidth="1"/>
    <col min="8200" max="8200" width="4.42578125" style="109" bestFit="1" customWidth="1"/>
    <col min="8201" max="8201" width="4.140625" style="109" bestFit="1" customWidth="1"/>
    <col min="8202" max="8202" width="3.85546875" style="109" bestFit="1" customWidth="1"/>
    <col min="8203" max="8204" width="4.28515625" style="109" bestFit="1" customWidth="1"/>
    <col min="8205" max="8205" width="4" style="109" bestFit="1" customWidth="1"/>
    <col min="8206" max="8206" width="4.140625" style="109" bestFit="1" customWidth="1"/>
    <col min="8207" max="8207" width="3.85546875" style="109" bestFit="1" customWidth="1"/>
    <col min="8208" max="8208" width="22.85546875" style="109" customWidth="1"/>
    <col min="8209" max="8209" width="18" style="109" customWidth="1"/>
    <col min="8210" max="8210" width="15.140625" style="109" customWidth="1"/>
    <col min="8211" max="8211" width="27.7109375" style="109" customWidth="1"/>
    <col min="8212" max="8448" width="10.85546875" style="109"/>
    <col min="8449" max="8449" width="43.7109375" style="109" customWidth="1"/>
    <col min="8450" max="8450" width="36.7109375" style="109" customWidth="1"/>
    <col min="8451" max="8451" width="35.42578125" style="109" customWidth="1"/>
    <col min="8452" max="8452" width="4.28515625" style="109" bestFit="1" customWidth="1"/>
    <col min="8453" max="8453" width="3.7109375" style="109" customWidth="1"/>
    <col min="8454" max="8454" width="4" style="109" customWidth="1"/>
    <col min="8455" max="8455" width="4.140625" style="109" bestFit="1" customWidth="1"/>
    <col min="8456" max="8456" width="4.42578125" style="109" bestFit="1" customWidth="1"/>
    <col min="8457" max="8457" width="4.140625" style="109" bestFit="1" customWidth="1"/>
    <col min="8458" max="8458" width="3.85546875" style="109" bestFit="1" customWidth="1"/>
    <col min="8459" max="8460" width="4.28515625" style="109" bestFit="1" customWidth="1"/>
    <col min="8461" max="8461" width="4" style="109" bestFit="1" customWidth="1"/>
    <col min="8462" max="8462" width="4.140625" style="109" bestFit="1" customWidth="1"/>
    <col min="8463" max="8463" width="3.85546875" style="109" bestFit="1" customWidth="1"/>
    <col min="8464" max="8464" width="22.85546875" style="109" customWidth="1"/>
    <col min="8465" max="8465" width="18" style="109" customWidth="1"/>
    <col min="8466" max="8466" width="15.140625" style="109" customWidth="1"/>
    <col min="8467" max="8467" width="27.7109375" style="109" customWidth="1"/>
    <col min="8468" max="8704" width="10.85546875" style="109"/>
    <col min="8705" max="8705" width="43.7109375" style="109" customWidth="1"/>
    <col min="8706" max="8706" width="36.7109375" style="109" customWidth="1"/>
    <col min="8707" max="8707" width="35.42578125" style="109" customWidth="1"/>
    <col min="8708" max="8708" width="4.28515625" style="109" bestFit="1" customWidth="1"/>
    <col min="8709" max="8709" width="3.7109375" style="109" customWidth="1"/>
    <col min="8710" max="8710" width="4" style="109" customWidth="1"/>
    <col min="8711" max="8711" width="4.140625" style="109" bestFit="1" customWidth="1"/>
    <col min="8712" max="8712" width="4.42578125" style="109" bestFit="1" customWidth="1"/>
    <col min="8713" max="8713" width="4.140625" style="109" bestFit="1" customWidth="1"/>
    <col min="8714" max="8714" width="3.85546875" style="109" bestFit="1" customWidth="1"/>
    <col min="8715" max="8716" width="4.28515625" style="109" bestFit="1" customWidth="1"/>
    <col min="8717" max="8717" width="4" style="109" bestFit="1" customWidth="1"/>
    <col min="8718" max="8718" width="4.140625" style="109" bestFit="1" customWidth="1"/>
    <col min="8719" max="8719" width="3.85546875" style="109" bestFit="1" customWidth="1"/>
    <col min="8720" max="8720" width="22.85546875" style="109" customWidth="1"/>
    <col min="8721" max="8721" width="18" style="109" customWidth="1"/>
    <col min="8722" max="8722" width="15.140625" style="109" customWidth="1"/>
    <col min="8723" max="8723" width="27.7109375" style="109" customWidth="1"/>
    <col min="8724" max="8960" width="10.85546875" style="109"/>
    <col min="8961" max="8961" width="43.7109375" style="109" customWidth="1"/>
    <col min="8962" max="8962" width="36.7109375" style="109" customWidth="1"/>
    <col min="8963" max="8963" width="35.42578125" style="109" customWidth="1"/>
    <col min="8964" max="8964" width="4.28515625" style="109" bestFit="1" customWidth="1"/>
    <col min="8965" max="8965" width="3.7109375" style="109" customWidth="1"/>
    <col min="8966" max="8966" width="4" style="109" customWidth="1"/>
    <col min="8967" max="8967" width="4.140625" style="109" bestFit="1" customWidth="1"/>
    <col min="8968" max="8968" width="4.42578125" style="109" bestFit="1" customWidth="1"/>
    <col min="8969" max="8969" width="4.140625" style="109" bestFit="1" customWidth="1"/>
    <col min="8970" max="8970" width="3.85546875" style="109" bestFit="1" customWidth="1"/>
    <col min="8971" max="8972" width="4.28515625" style="109" bestFit="1" customWidth="1"/>
    <col min="8973" max="8973" width="4" style="109" bestFit="1" customWidth="1"/>
    <col min="8974" max="8974" width="4.140625" style="109" bestFit="1" customWidth="1"/>
    <col min="8975" max="8975" width="3.85546875" style="109" bestFit="1" customWidth="1"/>
    <col min="8976" max="8976" width="22.85546875" style="109" customWidth="1"/>
    <col min="8977" max="8977" width="18" style="109" customWidth="1"/>
    <col min="8978" max="8978" width="15.140625" style="109" customWidth="1"/>
    <col min="8979" max="8979" width="27.7109375" style="109" customWidth="1"/>
    <col min="8980" max="9216" width="10.85546875" style="109"/>
    <col min="9217" max="9217" width="43.7109375" style="109" customWidth="1"/>
    <col min="9218" max="9218" width="36.7109375" style="109" customWidth="1"/>
    <col min="9219" max="9219" width="35.42578125" style="109" customWidth="1"/>
    <col min="9220" max="9220" width="4.28515625" style="109" bestFit="1" customWidth="1"/>
    <col min="9221" max="9221" width="3.7109375" style="109" customWidth="1"/>
    <col min="9222" max="9222" width="4" style="109" customWidth="1"/>
    <col min="9223" max="9223" width="4.140625" style="109" bestFit="1" customWidth="1"/>
    <col min="9224" max="9224" width="4.42578125" style="109" bestFit="1" customWidth="1"/>
    <col min="9225" max="9225" width="4.140625" style="109" bestFit="1" customWidth="1"/>
    <col min="9226" max="9226" width="3.85546875" style="109" bestFit="1" customWidth="1"/>
    <col min="9227" max="9228" width="4.28515625" style="109" bestFit="1" customWidth="1"/>
    <col min="9229" max="9229" width="4" style="109" bestFit="1" customWidth="1"/>
    <col min="9230" max="9230" width="4.140625" style="109" bestFit="1" customWidth="1"/>
    <col min="9231" max="9231" width="3.85546875" style="109" bestFit="1" customWidth="1"/>
    <col min="9232" max="9232" width="22.85546875" style="109" customWidth="1"/>
    <col min="9233" max="9233" width="18" style="109" customWidth="1"/>
    <col min="9234" max="9234" width="15.140625" style="109" customWidth="1"/>
    <col min="9235" max="9235" width="27.7109375" style="109" customWidth="1"/>
    <col min="9236" max="9472" width="10.85546875" style="109"/>
    <col min="9473" max="9473" width="43.7109375" style="109" customWidth="1"/>
    <col min="9474" max="9474" width="36.7109375" style="109" customWidth="1"/>
    <col min="9475" max="9475" width="35.42578125" style="109" customWidth="1"/>
    <col min="9476" max="9476" width="4.28515625" style="109" bestFit="1" customWidth="1"/>
    <col min="9477" max="9477" width="3.7109375" style="109" customWidth="1"/>
    <col min="9478" max="9478" width="4" style="109" customWidth="1"/>
    <col min="9479" max="9479" width="4.140625" style="109" bestFit="1" customWidth="1"/>
    <col min="9480" max="9480" width="4.42578125" style="109" bestFit="1" customWidth="1"/>
    <col min="9481" max="9481" width="4.140625" style="109" bestFit="1" customWidth="1"/>
    <col min="9482" max="9482" width="3.85546875" style="109" bestFit="1" customWidth="1"/>
    <col min="9483" max="9484" width="4.28515625" style="109" bestFit="1" customWidth="1"/>
    <col min="9485" max="9485" width="4" style="109" bestFit="1" customWidth="1"/>
    <col min="9486" max="9486" width="4.140625" style="109" bestFit="1" customWidth="1"/>
    <col min="9487" max="9487" width="3.85546875" style="109" bestFit="1" customWidth="1"/>
    <col min="9488" max="9488" width="22.85546875" style="109" customWidth="1"/>
    <col min="9489" max="9489" width="18" style="109" customWidth="1"/>
    <col min="9490" max="9490" width="15.140625" style="109" customWidth="1"/>
    <col min="9491" max="9491" width="27.7109375" style="109" customWidth="1"/>
    <col min="9492" max="9728" width="10.85546875" style="109"/>
    <col min="9729" max="9729" width="43.7109375" style="109" customWidth="1"/>
    <col min="9730" max="9730" width="36.7109375" style="109" customWidth="1"/>
    <col min="9731" max="9731" width="35.42578125" style="109" customWidth="1"/>
    <col min="9732" max="9732" width="4.28515625" style="109" bestFit="1" customWidth="1"/>
    <col min="9733" max="9733" width="3.7109375" style="109" customWidth="1"/>
    <col min="9734" max="9734" width="4" style="109" customWidth="1"/>
    <col min="9735" max="9735" width="4.140625" style="109" bestFit="1" customWidth="1"/>
    <col min="9736" max="9736" width="4.42578125" style="109" bestFit="1" customWidth="1"/>
    <col min="9737" max="9737" width="4.140625" style="109" bestFit="1" customWidth="1"/>
    <col min="9738" max="9738" width="3.85546875" style="109" bestFit="1" customWidth="1"/>
    <col min="9739" max="9740" width="4.28515625" style="109" bestFit="1" customWidth="1"/>
    <col min="9741" max="9741" width="4" style="109" bestFit="1" customWidth="1"/>
    <col min="9742" max="9742" width="4.140625" style="109" bestFit="1" customWidth="1"/>
    <col min="9743" max="9743" width="3.85546875" style="109" bestFit="1" customWidth="1"/>
    <col min="9744" max="9744" width="22.85546875" style="109" customWidth="1"/>
    <col min="9745" max="9745" width="18" style="109" customWidth="1"/>
    <col min="9746" max="9746" width="15.140625" style="109" customWidth="1"/>
    <col min="9747" max="9747" width="27.7109375" style="109" customWidth="1"/>
    <col min="9748" max="9984" width="10.85546875" style="109"/>
    <col min="9985" max="9985" width="43.7109375" style="109" customWidth="1"/>
    <col min="9986" max="9986" width="36.7109375" style="109" customWidth="1"/>
    <col min="9987" max="9987" width="35.42578125" style="109" customWidth="1"/>
    <col min="9988" max="9988" width="4.28515625" style="109" bestFit="1" customWidth="1"/>
    <col min="9989" max="9989" width="3.7109375" style="109" customWidth="1"/>
    <col min="9990" max="9990" width="4" style="109" customWidth="1"/>
    <col min="9991" max="9991" width="4.140625" style="109" bestFit="1" customWidth="1"/>
    <col min="9992" max="9992" width="4.42578125" style="109" bestFit="1" customWidth="1"/>
    <col min="9993" max="9993" width="4.140625" style="109" bestFit="1" customWidth="1"/>
    <col min="9994" max="9994" width="3.85546875" style="109" bestFit="1" customWidth="1"/>
    <col min="9995" max="9996" width="4.28515625" style="109" bestFit="1" customWidth="1"/>
    <col min="9997" max="9997" width="4" style="109" bestFit="1" customWidth="1"/>
    <col min="9998" max="9998" width="4.140625" style="109" bestFit="1" customWidth="1"/>
    <col min="9999" max="9999" width="3.85546875" style="109" bestFit="1" customWidth="1"/>
    <col min="10000" max="10000" width="22.85546875" style="109" customWidth="1"/>
    <col min="10001" max="10001" width="18" style="109" customWidth="1"/>
    <col min="10002" max="10002" width="15.140625" style="109" customWidth="1"/>
    <col min="10003" max="10003" width="27.7109375" style="109" customWidth="1"/>
    <col min="10004" max="10240" width="10.85546875" style="109"/>
    <col min="10241" max="10241" width="43.7109375" style="109" customWidth="1"/>
    <col min="10242" max="10242" width="36.7109375" style="109" customWidth="1"/>
    <col min="10243" max="10243" width="35.42578125" style="109" customWidth="1"/>
    <col min="10244" max="10244" width="4.28515625" style="109" bestFit="1" customWidth="1"/>
    <col min="10245" max="10245" width="3.7109375" style="109" customWidth="1"/>
    <col min="10246" max="10246" width="4" style="109" customWidth="1"/>
    <col min="10247" max="10247" width="4.140625" style="109" bestFit="1" customWidth="1"/>
    <col min="10248" max="10248" width="4.42578125" style="109" bestFit="1" customWidth="1"/>
    <col min="10249" max="10249" width="4.140625" style="109" bestFit="1" customWidth="1"/>
    <col min="10250" max="10250" width="3.85546875" style="109" bestFit="1" customWidth="1"/>
    <col min="10251" max="10252" width="4.28515625" style="109" bestFit="1" customWidth="1"/>
    <col min="10253" max="10253" width="4" style="109" bestFit="1" customWidth="1"/>
    <col min="10254" max="10254" width="4.140625" style="109" bestFit="1" customWidth="1"/>
    <col min="10255" max="10255" width="3.85546875" style="109" bestFit="1" customWidth="1"/>
    <col min="10256" max="10256" width="22.85546875" style="109" customWidth="1"/>
    <col min="10257" max="10257" width="18" style="109" customWidth="1"/>
    <col min="10258" max="10258" width="15.140625" style="109" customWidth="1"/>
    <col min="10259" max="10259" width="27.7109375" style="109" customWidth="1"/>
    <col min="10260" max="10496" width="10.85546875" style="109"/>
    <col min="10497" max="10497" width="43.7109375" style="109" customWidth="1"/>
    <col min="10498" max="10498" width="36.7109375" style="109" customWidth="1"/>
    <col min="10499" max="10499" width="35.42578125" style="109" customWidth="1"/>
    <col min="10500" max="10500" width="4.28515625" style="109" bestFit="1" customWidth="1"/>
    <col min="10501" max="10501" width="3.7109375" style="109" customWidth="1"/>
    <col min="10502" max="10502" width="4" style="109" customWidth="1"/>
    <col min="10503" max="10503" width="4.140625" style="109" bestFit="1" customWidth="1"/>
    <col min="10504" max="10504" width="4.42578125" style="109" bestFit="1" customWidth="1"/>
    <col min="10505" max="10505" width="4.140625" style="109" bestFit="1" customWidth="1"/>
    <col min="10506" max="10506" width="3.85546875" style="109" bestFit="1" customWidth="1"/>
    <col min="10507" max="10508" width="4.28515625" style="109" bestFit="1" customWidth="1"/>
    <col min="10509" max="10509" width="4" style="109" bestFit="1" customWidth="1"/>
    <col min="10510" max="10510" width="4.140625" style="109" bestFit="1" customWidth="1"/>
    <col min="10511" max="10511" width="3.85546875" style="109" bestFit="1" customWidth="1"/>
    <col min="10512" max="10512" width="22.85546875" style="109" customWidth="1"/>
    <col min="10513" max="10513" width="18" style="109" customWidth="1"/>
    <col min="10514" max="10514" width="15.140625" style="109" customWidth="1"/>
    <col min="10515" max="10515" width="27.7109375" style="109" customWidth="1"/>
    <col min="10516" max="10752" width="10.85546875" style="109"/>
    <col min="10753" max="10753" width="43.7109375" style="109" customWidth="1"/>
    <col min="10754" max="10754" width="36.7109375" style="109" customWidth="1"/>
    <col min="10755" max="10755" width="35.42578125" style="109" customWidth="1"/>
    <col min="10756" max="10756" width="4.28515625" style="109" bestFit="1" customWidth="1"/>
    <col min="10757" max="10757" width="3.7109375" style="109" customWidth="1"/>
    <col min="10758" max="10758" width="4" style="109" customWidth="1"/>
    <col min="10759" max="10759" width="4.140625" style="109" bestFit="1" customWidth="1"/>
    <col min="10760" max="10760" width="4.42578125" style="109" bestFit="1" customWidth="1"/>
    <col min="10761" max="10761" width="4.140625" style="109" bestFit="1" customWidth="1"/>
    <col min="10762" max="10762" width="3.85546875" style="109" bestFit="1" customWidth="1"/>
    <col min="10763" max="10764" width="4.28515625" style="109" bestFit="1" customWidth="1"/>
    <col min="10765" max="10765" width="4" style="109" bestFit="1" customWidth="1"/>
    <col min="10766" max="10766" width="4.140625" style="109" bestFit="1" customWidth="1"/>
    <col min="10767" max="10767" width="3.85546875" style="109" bestFit="1" customWidth="1"/>
    <col min="10768" max="10768" width="22.85546875" style="109" customWidth="1"/>
    <col min="10769" max="10769" width="18" style="109" customWidth="1"/>
    <col min="10770" max="10770" width="15.140625" style="109" customWidth="1"/>
    <col min="10771" max="10771" width="27.7109375" style="109" customWidth="1"/>
    <col min="10772" max="11008" width="10.85546875" style="109"/>
    <col min="11009" max="11009" width="43.7109375" style="109" customWidth="1"/>
    <col min="11010" max="11010" width="36.7109375" style="109" customWidth="1"/>
    <col min="11011" max="11011" width="35.42578125" style="109" customWidth="1"/>
    <col min="11012" max="11012" width="4.28515625" style="109" bestFit="1" customWidth="1"/>
    <col min="11013" max="11013" width="3.7109375" style="109" customWidth="1"/>
    <col min="11014" max="11014" width="4" style="109" customWidth="1"/>
    <col min="11015" max="11015" width="4.140625" style="109" bestFit="1" customWidth="1"/>
    <col min="11016" max="11016" width="4.42578125" style="109" bestFit="1" customWidth="1"/>
    <col min="11017" max="11017" width="4.140625" style="109" bestFit="1" customWidth="1"/>
    <col min="11018" max="11018" width="3.85546875" style="109" bestFit="1" customWidth="1"/>
    <col min="11019" max="11020" width="4.28515625" style="109" bestFit="1" customWidth="1"/>
    <col min="11021" max="11021" width="4" style="109" bestFit="1" customWidth="1"/>
    <col min="11022" max="11022" width="4.140625" style="109" bestFit="1" customWidth="1"/>
    <col min="11023" max="11023" width="3.85546875" style="109" bestFit="1" customWidth="1"/>
    <col min="11024" max="11024" width="22.85546875" style="109" customWidth="1"/>
    <col min="11025" max="11025" width="18" style="109" customWidth="1"/>
    <col min="11026" max="11026" width="15.140625" style="109" customWidth="1"/>
    <col min="11027" max="11027" width="27.7109375" style="109" customWidth="1"/>
    <col min="11028" max="11264" width="10.85546875" style="109"/>
    <col min="11265" max="11265" width="43.7109375" style="109" customWidth="1"/>
    <col min="11266" max="11266" width="36.7109375" style="109" customWidth="1"/>
    <col min="11267" max="11267" width="35.42578125" style="109" customWidth="1"/>
    <col min="11268" max="11268" width="4.28515625" style="109" bestFit="1" customWidth="1"/>
    <col min="11269" max="11269" width="3.7109375" style="109" customWidth="1"/>
    <col min="11270" max="11270" width="4" style="109" customWidth="1"/>
    <col min="11271" max="11271" width="4.140625" style="109" bestFit="1" customWidth="1"/>
    <col min="11272" max="11272" width="4.42578125" style="109" bestFit="1" customWidth="1"/>
    <col min="11273" max="11273" width="4.140625" style="109" bestFit="1" customWidth="1"/>
    <col min="11274" max="11274" width="3.85546875" style="109" bestFit="1" customWidth="1"/>
    <col min="11275" max="11276" width="4.28515625" style="109" bestFit="1" customWidth="1"/>
    <col min="11277" max="11277" width="4" style="109" bestFit="1" customWidth="1"/>
    <col min="11278" max="11278" width="4.140625" style="109" bestFit="1" customWidth="1"/>
    <col min="11279" max="11279" width="3.85546875" style="109" bestFit="1" customWidth="1"/>
    <col min="11280" max="11280" width="22.85546875" style="109" customWidth="1"/>
    <col min="11281" max="11281" width="18" style="109" customWidth="1"/>
    <col min="11282" max="11282" width="15.140625" style="109" customWidth="1"/>
    <col min="11283" max="11283" width="27.7109375" style="109" customWidth="1"/>
    <col min="11284" max="11520" width="10.85546875" style="109"/>
    <col min="11521" max="11521" width="43.7109375" style="109" customWidth="1"/>
    <col min="11522" max="11522" width="36.7109375" style="109" customWidth="1"/>
    <col min="11523" max="11523" width="35.42578125" style="109" customWidth="1"/>
    <col min="11524" max="11524" width="4.28515625" style="109" bestFit="1" customWidth="1"/>
    <col min="11525" max="11525" width="3.7109375" style="109" customWidth="1"/>
    <col min="11526" max="11526" width="4" style="109" customWidth="1"/>
    <col min="11527" max="11527" width="4.140625" style="109" bestFit="1" customWidth="1"/>
    <col min="11528" max="11528" width="4.42578125" style="109" bestFit="1" customWidth="1"/>
    <col min="11529" max="11529" width="4.140625" style="109" bestFit="1" customWidth="1"/>
    <col min="11530" max="11530" width="3.85546875" style="109" bestFit="1" customWidth="1"/>
    <col min="11531" max="11532" width="4.28515625" style="109" bestFit="1" customWidth="1"/>
    <col min="11533" max="11533" width="4" style="109" bestFit="1" customWidth="1"/>
    <col min="11534" max="11534" width="4.140625" style="109" bestFit="1" customWidth="1"/>
    <col min="11535" max="11535" width="3.85546875" style="109" bestFit="1" customWidth="1"/>
    <col min="11536" max="11536" width="22.85546875" style="109" customWidth="1"/>
    <col min="11537" max="11537" width="18" style="109" customWidth="1"/>
    <col min="11538" max="11538" width="15.140625" style="109" customWidth="1"/>
    <col min="11539" max="11539" width="27.7109375" style="109" customWidth="1"/>
    <col min="11540" max="11776" width="10.85546875" style="109"/>
    <col min="11777" max="11777" width="43.7109375" style="109" customWidth="1"/>
    <col min="11778" max="11778" width="36.7109375" style="109" customWidth="1"/>
    <col min="11779" max="11779" width="35.42578125" style="109" customWidth="1"/>
    <col min="11780" max="11780" width="4.28515625" style="109" bestFit="1" customWidth="1"/>
    <col min="11781" max="11781" width="3.7109375" style="109" customWidth="1"/>
    <col min="11782" max="11782" width="4" style="109" customWidth="1"/>
    <col min="11783" max="11783" width="4.140625" style="109" bestFit="1" customWidth="1"/>
    <col min="11784" max="11784" width="4.42578125" style="109" bestFit="1" customWidth="1"/>
    <col min="11785" max="11785" width="4.140625" style="109" bestFit="1" customWidth="1"/>
    <col min="11786" max="11786" width="3.85546875" style="109" bestFit="1" customWidth="1"/>
    <col min="11787" max="11788" width="4.28515625" style="109" bestFit="1" customWidth="1"/>
    <col min="11789" max="11789" width="4" style="109" bestFit="1" customWidth="1"/>
    <col min="11790" max="11790" width="4.140625" style="109" bestFit="1" customWidth="1"/>
    <col min="11791" max="11791" width="3.85546875" style="109" bestFit="1" customWidth="1"/>
    <col min="11792" max="11792" width="22.85546875" style="109" customWidth="1"/>
    <col min="11793" max="11793" width="18" style="109" customWidth="1"/>
    <col min="11794" max="11794" width="15.140625" style="109" customWidth="1"/>
    <col min="11795" max="11795" width="27.7109375" style="109" customWidth="1"/>
    <col min="11796" max="12032" width="10.85546875" style="109"/>
    <col min="12033" max="12033" width="43.7109375" style="109" customWidth="1"/>
    <col min="12034" max="12034" width="36.7109375" style="109" customWidth="1"/>
    <col min="12035" max="12035" width="35.42578125" style="109" customWidth="1"/>
    <col min="12036" max="12036" width="4.28515625" style="109" bestFit="1" customWidth="1"/>
    <col min="12037" max="12037" width="3.7109375" style="109" customWidth="1"/>
    <col min="12038" max="12038" width="4" style="109" customWidth="1"/>
    <col min="12039" max="12039" width="4.140625" style="109" bestFit="1" customWidth="1"/>
    <col min="12040" max="12040" width="4.42578125" style="109" bestFit="1" customWidth="1"/>
    <col min="12041" max="12041" width="4.140625" style="109" bestFit="1" customWidth="1"/>
    <col min="12042" max="12042" width="3.85546875" style="109" bestFit="1" customWidth="1"/>
    <col min="12043" max="12044" width="4.28515625" style="109" bestFit="1" customWidth="1"/>
    <col min="12045" max="12045" width="4" style="109" bestFit="1" customWidth="1"/>
    <col min="12046" max="12046" width="4.140625" style="109" bestFit="1" customWidth="1"/>
    <col min="12047" max="12047" width="3.85546875" style="109" bestFit="1" customWidth="1"/>
    <col min="12048" max="12048" width="22.85546875" style="109" customWidth="1"/>
    <col min="12049" max="12049" width="18" style="109" customWidth="1"/>
    <col min="12050" max="12050" width="15.140625" style="109" customWidth="1"/>
    <col min="12051" max="12051" width="27.7109375" style="109" customWidth="1"/>
    <col min="12052" max="12288" width="10.85546875" style="109"/>
    <col min="12289" max="12289" width="43.7109375" style="109" customWidth="1"/>
    <col min="12290" max="12290" width="36.7109375" style="109" customWidth="1"/>
    <col min="12291" max="12291" width="35.42578125" style="109" customWidth="1"/>
    <col min="12292" max="12292" width="4.28515625" style="109" bestFit="1" customWidth="1"/>
    <col min="12293" max="12293" width="3.7109375" style="109" customWidth="1"/>
    <col min="12294" max="12294" width="4" style="109" customWidth="1"/>
    <col min="12295" max="12295" width="4.140625" style="109" bestFit="1" customWidth="1"/>
    <col min="12296" max="12296" width="4.42578125" style="109" bestFit="1" customWidth="1"/>
    <col min="12297" max="12297" width="4.140625" style="109" bestFit="1" customWidth="1"/>
    <col min="12298" max="12298" width="3.85546875" style="109" bestFit="1" customWidth="1"/>
    <col min="12299" max="12300" width="4.28515625" style="109" bestFit="1" customWidth="1"/>
    <col min="12301" max="12301" width="4" style="109" bestFit="1" customWidth="1"/>
    <col min="12302" max="12302" width="4.140625" style="109" bestFit="1" customWidth="1"/>
    <col min="12303" max="12303" width="3.85546875" style="109" bestFit="1" customWidth="1"/>
    <col min="12304" max="12304" width="22.85546875" style="109" customWidth="1"/>
    <col min="12305" max="12305" width="18" style="109" customWidth="1"/>
    <col min="12306" max="12306" width="15.140625" style="109" customWidth="1"/>
    <col min="12307" max="12307" width="27.7109375" style="109" customWidth="1"/>
    <col min="12308" max="12544" width="10.85546875" style="109"/>
    <col min="12545" max="12545" width="43.7109375" style="109" customWidth="1"/>
    <col min="12546" max="12546" width="36.7109375" style="109" customWidth="1"/>
    <col min="12547" max="12547" width="35.42578125" style="109" customWidth="1"/>
    <col min="12548" max="12548" width="4.28515625" style="109" bestFit="1" customWidth="1"/>
    <col min="12549" max="12549" width="3.7109375" style="109" customWidth="1"/>
    <col min="12550" max="12550" width="4" style="109" customWidth="1"/>
    <col min="12551" max="12551" width="4.140625" style="109" bestFit="1" customWidth="1"/>
    <col min="12552" max="12552" width="4.42578125" style="109" bestFit="1" customWidth="1"/>
    <col min="12553" max="12553" width="4.140625" style="109" bestFit="1" customWidth="1"/>
    <col min="12554" max="12554" width="3.85546875" style="109" bestFit="1" customWidth="1"/>
    <col min="12555" max="12556" width="4.28515625" style="109" bestFit="1" customWidth="1"/>
    <col min="12557" max="12557" width="4" style="109" bestFit="1" customWidth="1"/>
    <col min="12558" max="12558" width="4.140625" style="109" bestFit="1" customWidth="1"/>
    <col min="12559" max="12559" width="3.85546875" style="109" bestFit="1" customWidth="1"/>
    <col min="12560" max="12560" width="22.85546875" style="109" customWidth="1"/>
    <col min="12561" max="12561" width="18" style="109" customWidth="1"/>
    <col min="12562" max="12562" width="15.140625" style="109" customWidth="1"/>
    <col min="12563" max="12563" width="27.7109375" style="109" customWidth="1"/>
    <col min="12564" max="12800" width="10.85546875" style="109"/>
    <col min="12801" max="12801" width="43.7109375" style="109" customWidth="1"/>
    <col min="12802" max="12802" width="36.7109375" style="109" customWidth="1"/>
    <col min="12803" max="12803" width="35.42578125" style="109" customWidth="1"/>
    <col min="12804" max="12804" width="4.28515625" style="109" bestFit="1" customWidth="1"/>
    <col min="12805" max="12805" width="3.7109375" style="109" customWidth="1"/>
    <col min="12806" max="12806" width="4" style="109" customWidth="1"/>
    <col min="12807" max="12807" width="4.140625" style="109" bestFit="1" customWidth="1"/>
    <col min="12808" max="12808" width="4.42578125" style="109" bestFit="1" customWidth="1"/>
    <col min="12809" max="12809" width="4.140625" style="109" bestFit="1" customWidth="1"/>
    <col min="12810" max="12810" width="3.85546875" style="109" bestFit="1" customWidth="1"/>
    <col min="12811" max="12812" width="4.28515625" style="109" bestFit="1" customWidth="1"/>
    <col min="12813" max="12813" width="4" style="109" bestFit="1" customWidth="1"/>
    <col min="12814" max="12814" width="4.140625" style="109" bestFit="1" customWidth="1"/>
    <col min="12815" max="12815" width="3.85546875" style="109" bestFit="1" customWidth="1"/>
    <col min="12816" max="12816" width="22.85546875" style="109" customWidth="1"/>
    <col min="12817" max="12817" width="18" style="109" customWidth="1"/>
    <col min="12818" max="12818" width="15.140625" style="109" customWidth="1"/>
    <col min="12819" max="12819" width="27.7109375" style="109" customWidth="1"/>
    <col min="12820" max="13056" width="10.85546875" style="109"/>
    <col min="13057" max="13057" width="43.7109375" style="109" customWidth="1"/>
    <col min="13058" max="13058" width="36.7109375" style="109" customWidth="1"/>
    <col min="13059" max="13059" width="35.42578125" style="109" customWidth="1"/>
    <col min="13060" max="13060" width="4.28515625" style="109" bestFit="1" customWidth="1"/>
    <col min="13061" max="13061" width="3.7109375" style="109" customWidth="1"/>
    <col min="13062" max="13062" width="4" style="109" customWidth="1"/>
    <col min="13063" max="13063" width="4.140625" style="109" bestFit="1" customWidth="1"/>
    <col min="13064" max="13064" width="4.42578125" style="109" bestFit="1" customWidth="1"/>
    <col min="13065" max="13065" width="4.140625" style="109" bestFit="1" customWidth="1"/>
    <col min="13066" max="13066" width="3.85546875" style="109" bestFit="1" customWidth="1"/>
    <col min="13067" max="13068" width="4.28515625" style="109" bestFit="1" customWidth="1"/>
    <col min="13069" max="13069" width="4" style="109" bestFit="1" customWidth="1"/>
    <col min="13070" max="13070" width="4.140625" style="109" bestFit="1" customWidth="1"/>
    <col min="13071" max="13071" width="3.85546875" style="109" bestFit="1" customWidth="1"/>
    <col min="13072" max="13072" width="22.85546875" style="109" customWidth="1"/>
    <col min="13073" max="13073" width="18" style="109" customWidth="1"/>
    <col min="13074" max="13074" width="15.140625" style="109" customWidth="1"/>
    <col min="13075" max="13075" width="27.7109375" style="109" customWidth="1"/>
    <col min="13076" max="13312" width="10.85546875" style="109"/>
    <col min="13313" max="13313" width="43.7109375" style="109" customWidth="1"/>
    <col min="13314" max="13314" width="36.7109375" style="109" customWidth="1"/>
    <col min="13315" max="13315" width="35.42578125" style="109" customWidth="1"/>
    <col min="13316" max="13316" width="4.28515625" style="109" bestFit="1" customWidth="1"/>
    <col min="13317" max="13317" width="3.7109375" style="109" customWidth="1"/>
    <col min="13318" max="13318" width="4" style="109" customWidth="1"/>
    <col min="13319" max="13319" width="4.140625" style="109" bestFit="1" customWidth="1"/>
    <col min="13320" max="13320" width="4.42578125" style="109" bestFit="1" customWidth="1"/>
    <col min="13321" max="13321" width="4.140625" style="109" bestFit="1" customWidth="1"/>
    <col min="13322" max="13322" width="3.85546875" style="109" bestFit="1" customWidth="1"/>
    <col min="13323" max="13324" width="4.28515625" style="109" bestFit="1" customWidth="1"/>
    <col min="13325" max="13325" width="4" style="109" bestFit="1" customWidth="1"/>
    <col min="13326" max="13326" width="4.140625" style="109" bestFit="1" customWidth="1"/>
    <col min="13327" max="13327" width="3.85546875" style="109" bestFit="1" customWidth="1"/>
    <col min="13328" max="13328" width="22.85546875" style="109" customWidth="1"/>
    <col min="13329" max="13329" width="18" style="109" customWidth="1"/>
    <col min="13330" max="13330" width="15.140625" style="109" customWidth="1"/>
    <col min="13331" max="13331" width="27.7109375" style="109" customWidth="1"/>
    <col min="13332" max="13568" width="10.85546875" style="109"/>
    <col min="13569" max="13569" width="43.7109375" style="109" customWidth="1"/>
    <col min="13570" max="13570" width="36.7109375" style="109" customWidth="1"/>
    <col min="13571" max="13571" width="35.42578125" style="109" customWidth="1"/>
    <col min="13572" max="13572" width="4.28515625" style="109" bestFit="1" customWidth="1"/>
    <col min="13573" max="13573" width="3.7109375" style="109" customWidth="1"/>
    <col min="13574" max="13574" width="4" style="109" customWidth="1"/>
    <col min="13575" max="13575" width="4.140625" style="109" bestFit="1" customWidth="1"/>
    <col min="13576" max="13576" width="4.42578125" style="109" bestFit="1" customWidth="1"/>
    <col min="13577" max="13577" width="4.140625" style="109" bestFit="1" customWidth="1"/>
    <col min="13578" max="13578" width="3.85546875" style="109" bestFit="1" customWidth="1"/>
    <col min="13579" max="13580" width="4.28515625" style="109" bestFit="1" customWidth="1"/>
    <col min="13581" max="13581" width="4" style="109" bestFit="1" customWidth="1"/>
    <col min="13582" max="13582" width="4.140625" style="109" bestFit="1" customWidth="1"/>
    <col min="13583" max="13583" width="3.85546875" style="109" bestFit="1" customWidth="1"/>
    <col min="13584" max="13584" width="22.85546875" style="109" customWidth="1"/>
    <col min="13585" max="13585" width="18" style="109" customWidth="1"/>
    <col min="13586" max="13586" width="15.140625" style="109" customWidth="1"/>
    <col min="13587" max="13587" width="27.7109375" style="109" customWidth="1"/>
    <col min="13588" max="13824" width="10.85546875" style="109"/>
    <col min="13825" max="13825" width="43.7109375" style="109" customWidth="1"/>
    <col min="13826" max="13826" width="36.7109375" style="109" customWidth="1"/>
    <col min="13827" max="13827" width="35.42578125" style="109" customWidth="1"/>
    <col min="13828" max="13828" width="4.28515625" style="109" bestFit="1" customWidth="1"/>
    <col min="13829" max="13829" width="3.7109375" style="109" customWidth="1"/>
    <col min="13830" max="13830" width="4" style="109" customWidth="1"/>
    <col min="13831" max="13831" width="4.140625" style="109" bestFit="1" customWidth="1"/>
    <col min="13832" max="13832" width="4.42578125" style="109" bestFit="1" customWidth="1"/>
    <col min="13833" max="13833" width="4.140625" style="109" bestFit="1" customWidth="1"/>
    <col min="13834" max="13834" width="3.85546875" style="109" bestFit="1" customWidth="1"/>
    <col min="13835" max="13836" width="4.28515625" style="109" bestFit="1" customWidth="1"/>
    <col min="13837" max="13837" width="4" style="109" bestFit="1" customWidth="1"/>
    <col min="13838" max="13838" width="4.140625" style="109" bestFit="1" customWidth="1"/>
    <col min="13839" max="13839" width="3.85546875" style="109" bestFit="1" customWidth="1"/>
    <col min="13840" max="13840" width="22.85546875" style="109" customWidth="1"/>
    <col min="13841" max="13841" width="18" style="109" customWidth="1"/>
    <col min="13842" max="13842" width="15.140625" style="109" customWidth="1"/>
    <col min="13843" max="13843" width="27.7109375" style="109" customWidth="1"/>
    <col min="13844" max="14080" width="10.85546875" style="109"/>
    <col min="14081" max="14081" width="43.7109375" style="109" customWidth="1"/>
    <col min="14082" max="14082" width="36.7109375" style="109" customWidth="1"/>
    <col min="14083" max="14083" width="35.42578125" style="109" customWidth="1"/>
    <col min="14084" max="14084" width="4.28515625" style="109" bestFit="1" customWidth="1"/>
    <col min="14085" max="14085" width="3.7109375" style="109" customWidth="1"/>
    <col min="14086" max="14086" width="4" style="109" customWidth="1"/>
    <col min="14087" max="14087" width="4.140625" style="109" bestFit="1" customWidth="1"/>
    <col min="14088" max="14088" width="4.42578125" style="109" bestFit="1" customWidth="1"/>
    <col min="14089" max="14089" width="4.140625" style="109" bestFit="1" customWidth="1"/>
    <col min="14090" max="14090" width="3.85546875" style="109" bestFit="1" customWidth="1"/>
    <col min="14091" max="14092" width="4.28515625" style="109" bestFit="1" customWidth="1"/>
    <col min="14093" max="14093" width="4" style="109" bestFit="1" customWidth="1"/>
    <col min="14094" max="14094" width="4.140625" style="109" bestFit="1" customWidth="1"/>
    <col min="14095" max="14095" width="3.85546875" style="109" bestFit="1" customWidth="1"/>
    <col min="14096" max="14096" width="22.85546875" style="109" customWidth="1"/>
    <col min="14097" max="14097" width="18" style="109" customWidth="1"/>
    <col min="14098" max="14098" width="15.140625" style="109" customWidth="1"/>
    <col min="14099" max="14099" width="27.7109375" style="109" customWidth="1"/>
    <col min="14100" max="14336" width="10.85546875" style="109"/>
    <col min="14337" max="14337" width="43.7109375" style="109" customWidth="1"/>
    <col min="14338" max="14338" width="36.7109375" style="109" customWidth="1"/>
    <col min="14339" max="14339" width="35.42578125" style="109" customWidth="1"/>
    <col min="14340" max="14340" width="4.28515625" style="109" bestFit="1" customWidth="1"/>
    <col min="14341" max="14341" width="3.7109375" style="109" customWidth="1"/>
    <col min="14342" max="14342" width="4" style="109" customWidth="1"/>
    <col min="14343" max="14343" width="4.140625" style="109" bestFit="1" customWidth="1"/>
    <col min="14344" max="14344" width="4.42578125" style="109" bestFit="1" customWidth="1"/>
    <col min="14345" max="14345" width="4.140625" style="109" bestFit="1" customWidth="1"/>
    <col min="14346" max="14346" width="3.85546875" style="109" bestFit="1" customWidth="1"/>
    <col min="14347" max="14348" width="4.28515625" style="109" bestFit="1" customWidth="1"/>
    <col min="14349" max="14349" width="4" style="109" bestFit="1" customWidth="1"/>
    <col min="14350" max="14350" width="4.140625" style="109" bestFit="1" customWidth="1"/>
    <col min="14351" max="14351" width="3.85546875" style="109" bestFit="1" customWidth="1"/>
    <col min="14352" max="14352" width="22.85546875" style="109" customWidth="1"/>
    <col min="14353" max="14353" width="18" style="109" customWidth="1"/>
    <col min="14354" max="14354" width="15.140625" style="109" customWidth="1"/>
    <col min="14355" max="14355" width="27.7109375" style="109" customWidth="1"/>
    <col min="14356" max="14592" width="10.85546875" style="109"/>
    <col min="14593" max="14593" width="43.7109375" style="109" customWidth="1"/>
    <col min="14594" max="14594" width="36.7109375" style="109" customWidth="1"/>
    <col min="14595" max="14595" width="35.42578125" style="109" customWidth="1"/>
    <col min="14596" max="14596" width="4.28515625" style="109" bestFit="1" customWidth="1"/>
    <col min="14597" max="14597" width="3.7109375" style="109" customWidth="1"/>
    <col min="14598" max="14598" width="4" style="109" customWidth="1"/>
    <col min="14599" max="14599" width="4.140625" style="109" bestFit="1" customWidth="1"/>
    <col min="14600" max="14600" width="4.42578125" style="109" bestFit="1" customWidth="1"/>
    <col min="14601" max="14601" width="4.140625" style="109" bestFit="1" customWidth="1"/>
    <col min="14602" max="14602" width="3.85546875" style="109" bestFit="1" customWidth="1"/>
    <col min="14603" max="14604" width="4.28515625" style="109" bestFit="1" customWidth="1"/>
    <col min="14605" max="14605" width="4" style="109" bestFit="1" customWidth="1"/>
    <col min="14606" max="14606" width="4.140625" style="109" bestFit="1" customWidth="1"/>
    <col min="14607" max="14607" width="3.85546875" style="109" bestFit="1" customWidth="1"/>
    <col min="14608" max="14608" width="22.85546875" style="109" customWidth="1"/>
    <col min="14609" max="14609" width="18" style="109" customWidth="1"/>
    <col min="14610" max="14610" width="15.140625" style="109" customWidth="1"/>
    <col min="14611" max="14611" width="27.7109375" style="109" customWidth="1"/>
    <col min="14612" max="14848" width="10.85546875" style="109"/>
    <col min="14849" max="14849" width="43.7109375" style="109" customWidth="1"/>
    <col min="14850" max="14850" width="36.7109375" style="109" customWidth="1"/>
    <col min="14851" max="14851" width="35.42578125" style="109" customWidth="1"/>
    <col min="14852" max="14852" width="4.28515625" style="109" bestFit="1" customWidth="1"/>
    <col min="14853" max="14853" width="3.7109375" style="109" customWidth="1"/>
    <col min="14854" max="14854" width="4" style="109" customWidth="1"/>
    <col min="14855" max="14855" width="4.140625" style="109" bestFit="1" customWidth="1"/>
    <col min="14856" max="14856" width="4.42578125" style="109" bestFit="1" customWidth="1"/>
    <col min="14857" max="14857" width="4.140625" style="109" bestFit="1" customWidth="1"/>
    <col min="14858" max="14858" width="3.85546875" style="109" bestFit="1" customWidth="1"/>
    <col min="14859" max="14860" width="4.28515625" style="109" bestFit="1" customWidth="1"/>
    <col min="14861" max="14861" width="4" style="109" bestFit="1" customWidth="1"/>
    <col min="14862" max="14862" width="4.140625" style="109" bestFit="1" customWidth="1"/>
    <col min="14863" max="14863" width="3.85546875" style="109" bestFit="1" customWidth="1"/>
    <col min="14864" max="14864" width="22.85546875" style="109" customWidth="1"/>
    <col min="14865" max="14865" width="18" style="109" customWidth="1"/>
    <col min="14866" max="14866" width="15.140625" style="109" customWidth="1"/>
    <col min="14867" max="14867" width="27.7109375" style="109" customWidth="1"/>
    <col min="14868" max="15104" width="10.85546875" style="109"/>
    <col min="15105" max="15105" width="43.7109375" style="109" customWidth="1"/>
    <col min="15106" max="15106" width="36.7109375" style="109" customWidth="1"/>
    <col min="15107" max="15107" width="35.42578125" style="109" customWidth="1"/>
    <col min="15108" max="15108" width="4.28515625" style="109" bestFit="1" customWidth="1"/>
    <col min="15109" max="15109" width="3.7109375" style="109" customWidth="1"/>
    <col min="15110" max="15110" width="4" style="109" customWidth="1"/>
    <col min="15111" max="15111" width="4.140625" style="109" bestFit="1" customWidth="1"/>
    <col min="15112" max="15112" width="4.42578125" style="109" bestFit="1" customWidth="1"/>
    <col min="15113" max="15113" width="4.140625" style="109" bestFit="1" customWidth="1"/>
    <col min="15114" max="15114" width="3.85546875" style="109" bestFit="1" customWidth="1"/>
    <col min="15115" max="15116" width="4.28515625" style="109" bestFit="1" customWidth="1"/>
    <col min="15117" max="15117" width="4" style="109" bestFit="1" customWidth="1"/>
    <col min="15118" max="15118" width="4.140625" style="109" bestFit="1" customWidth="1"/>
    <col min="15119" max="15119" width="3.85546875" style="109" bestFit="1" customWidth="1"/>
    <col min="15120" max="15120" width="22.85546875" style="109" customWidth="1"/>
    <col min="15121" max="15121" width="18" style="109" customWidth="1"/>
    <col min="15122" max="15122" width="15.140625" style="109" customWidth="1"/>
    <col min="15123" max="15123" width="27.7109375" style="109" customWidth="1"/>
    <col min="15124" max="15360" width="10.85546875" style="109"/>
    <col min="15361" max="15361" width="43.7109375" style="109" customWidth="1"/>
    <col min="15362" max="15362" width="36.7109375" style="109" customWidth="1"/>
    <col min="15363" max="15363" width="35.42578125" style="109" customWidth="1"/>
    <col min="15364" max="15364" width="4.28515625" style="109" bestFit="1" customWidth="1"/>
    <col min="15365" max="15365" width="3.7109375" style="109" customWidth="1"/>
    <col min="15366" max="15366" width="4" style="109" customWidth="1"/>
    <col min="15367" max="15367" width="4.140625" style="109" bestFit="1" customWidth="1"/>
    <col min="15368" max="15368" width="4.42578125" style="109" bestFit="1" customWidth="1"/>
    <col min="15369" max="15369" width="4.140625" style="109" bestFit="1" customWidth="1"/>
    <col min="15370" max="15370" width="3.85546875" style="109" bestFit="1" customWidth="1"/>
    <col min="15371" max="15372" width="4.28515625" style="109" bestFit="1" customWidth="1"/>
    <col min="15373" max="15373" width="4" style="109" bestFit="1" customWidth="1"/>
    <col min="15374" max="15374" width="4.140625" style="109" bestFit="1" customWidth="1"/>
    <col min="15375" max="15375" width="3.85546875" style="109" bestFit="1" customWidth="1"/>
    <col min="15376" max="15376" width="22.85546875" style="109" customWidth="1"/>
    <col min="15377" max="15377" width="18" style="109" customWidth="1"/>
    <col min="15378" max="15378" width="15.140625" style="109" customWidth="1"/>
    <col min="15379" max="15379" width="27.7109375" style="109" customWidth="1"/>
    <col min="15380" max="15616" width="10.85546875" style="109"/>
    <col min="15617" max="15617" width="43.7109375" style="109" customWidth="1"/>
    <col min="15618" max="15618" width="36.7109375" style="109" customWidth="1"/>
    <col min="15619" max="15619" width="35.42578125" style="109" customWidth="1"/>
    <col min="15620" max="15620" width="4.28515625" style="109" bestFit="1" customWidth="1"/>
    <col min="15621" max="15621" width="3.7109375" style="109" customWidth="1"/>
    <col min="15622" max="15622" width="4" style="109" customWidth="1"/>
    <col min="15623" max="15623" width="4.140625" style="109" bestFit="1" customWidth="1"/>
    <col min="15624" max="15624" width="4.42578125" style="109" bestFit="1" customWidth="1"/>
    <col min="15625" max="15625" width="4.140625" style="109" bestFit="1" customWidth="1"/>
    <col min="15626" max="15626" width="3.85546875" style="109" bestFit="1" customWidth="1"/>
    <col min="15627" max="15628" width="4.28515625" style="109" bestFit="1" customWidth="1"/>
    <col min="15629" max="15629" width="4" style="109" bestFit="1" customWidth="1"/>
    <col min="15630" max="15630" width="4.140625" style="109" bestFit="1" customWidth="1"/>
    <col min="15631" max="15631" width="3.85546875" style="109" bestFit="1" customWidth="1"/>
    <col min="15632" max="15632" width="22.85546875" style="109" customWidth="1"/>
    <col min="15633" max="15633" width="18" style="109" customWidth="1"/>
    <col min="15634" max="15634" width="15.140625" style="109" customWidth="1"/>
    <col min="15635" max="15635" width="27.7109375" style="109" customWidth="1"/>
    <col min="15636" max="15872" width="10.85546875" style="109"/>
    <col min="15873" max="15873" width="43.7109375" style="109" customWidth="1"/>
    <col min="15874" max="15874" width="36.7109375" style="109" customWidth="1"/>
    <col min="15875" max="15875" width="35.42578125" style="109" customWidth="1"/>
    <col min="15876" max="15876" width="4.28515625" style="109" bestFit="1" customWidth="1"/>
    <col min="15877" max="15877" width="3.7109375" style="109" customWidth="1"/>
    <col min="15878" max="15878" width="4" style="109" customWidth="1"/>
    <col min="15879" max="15879" width="4.140625" style="109" bestFit="1" customWidth="1"/>
    <col min="15880" max="15880" width="4.42578125" style="109" bestFit="1" customWidth="1"/>
    <col min="15881" max="15881" width="4.140625" style="109" bestFit="1" customWidth="1"/>
    <col min="15882" max="15882" width="3.85546875" style="109" bestFit="1" customWidth="1"/>
    <col min="15883" max="15884" width="4.28515625" style="109" bestFit="1" customWidth="1"/>
    <col min="15885" max="15885" width="4" style="109" bestFit="1" customWidth="1"/>
    <col min="15886" max="15886" width="4.140625" style="109" bestFit="1" customWidth="1"/>
    <col min="15887" max="15887" width="3.85546875" style="109" bestFit="1" customWidth="1"/>
    <col min="15888" max="15888" width="22.85546875" style="109" customWidth="1"/>
    <col min="15889" max="15889" width="18" style="109" customWidth="1"/>
    <col min="15890" max="15890" width="15.140625" style="109" customWidth="1"/>
    <col min="15891" max="15891" width="27.7109375" style="109" customWidth="1"/>
    <col min="15892" max="16128" width="10.85546875" style="109"/>
    <col min="16129" max="16129" width="43.7109375" style="109" customWidth="1"/>
    <col min="16130" max="16130" width="36.7109375" style="109" customWidth="1"/>
    <col min="16131" max="16131" width="35.42578125" style="109" customWidth="1"/>
    <col min="16132" max="16132" width="4.28515625" style="109" bestFit="1" customWidth="1"/>
    <col min="16133" max="16133" width="3.7109375" style="109" customWidth="1"/>
    <col min="16134" max="16134" width="4" style="109" customWidth="1"/>
    <col min="16135" max="16135" width="4.140625" style="109" bestFit="1" customWidth="1"/>
    <col min="16136" max="16136" width="4.42578125" style="109" bestFit="1" customWidth="1"/>
    <col min="16137" max="16137" width="4.140625" style="109" bestFit="1" customWidth="1"/>
    <col min="16138" max="16138" width="3.85546875" style="109" bestFit="1" customWidth="1"/>
    <col min="16139" max="16140" width="4.28515625" style="109" bestFit="1" customWidth="1"/>
    <col min="16141" max="16141" width="4" style="109" bestFit="1" customWidth="1"/>
    <col min="16142" max="16142" width="4.140625" style="109" bestFit="1" customWidth="1"/>
    <col min="16143" max="16143" width="3.85546875" style="109" bestFit="1" customWidth="1"/>
    <col min="16144" max="16144" width="22.85546875" style="109" customWidth="1"/>
    <col min="16145" max="16145" width="18" style="109" customWidth="1"/>
    <col min="16146" max="16146" width="15.140625" style="109" customWidth="1"/>
    <col min="16147" max="16147" width="27.7109375" style="109" customWidth="1"/>
    <col min="16148" max="16384" width="10.85546875" style="109"/>
  </cols>
  <sheetData>
    <row r="1" spans="1:23" ht="32.65" customHeight="1" thickBot="1">
      <c r="A1" s="2005" t="e" vm="1">
        <v>#VALUE!</v>
      </c>
      <c r="B1" s="1925" t="s">
        <v>3435</v>
      </c>
      <c r="C1" s="1926"/>
      <c r="D1" s="1926"/>
      <c r="E1" s="1926"/>
      <c r="F1" s="1926"/>
      <c r="G1" s="1926"/>
      <c r="H1" s="1926"/>
      <c r="I1" s="1926"/>
      <c r="J1" s="1926"/>
      <c r="K1" s="1926"/>
      <c r="L1" s="1926"/>
      <c r="M1" s="1926"/>
      <c r="N1" s="1926"/>
      <c r="O1" s="1926"/>
      <c r="P1" s="1926"/>
      <c r="Q1" s="1926"/>
      <c r="R1" s="1926"/>
      <c r="S1" s="1926"/>
      <c r="T1" s="1926"/>
      <c r="U1" s="1927"/>
      <c r="V1" s="1927"/>
      <c r="W1" s="1928"/>
    </row>
    <row r="2" spans="1:23" ht="27.95" customHeight="1" thickBot="1">
      <c r="A2" s="2006"/>
      <c r="B2" s="2008" t="s">
        <v>3426</v>
      </c>
      <c r="C2" s="2009"/>
      <c r="D2" s="2009"/>
      <c r="E2" s="2009"/>
      <c r="F2" s="2009"/>
      <c r="G2" s="2009"/>
      <c r="H2" s="2009"/>
      <c r="I2" s="2009"/>
      <c r="J2" s="2009"/>
      <c r="K2" s="2009"/>
      <c r="L2" s="2009"/>
      <c r="M2" s="2009"/>
      <c r="N2" s="2009"/>
      <c r="O2" s="2009"/>
      <c r="P2" s="2009"/>
      <c r="Q2" s="2009"/>
      <c r="R2" s="2009"/>
      <c r="S2" s="2009"/>
      <c r="T2" s="2009"/>
      <c r="U2" s="2010"/>
      <c r="V2" s="2010"/>
      <c r="W2" s="2011"/>
    </row>
    <row r="3" spans="1:23" ht="27"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ht="18">
      <c r="A4" s="2067"/>
      <c r="B4" s="2067"/>
      <c r="C4" s="2067"/>
      <c r="D4" s="29"/>
      <c r="E4" s="29"/>
      <c r="F4" s="29"/>
      <c r="G4" s="29"/>
      <c r="H4" s="29"/>
      <c r="I4" s="2068"/>
      <c r="J4" s="2068"/>
      <c r="K4" s="2068"/>
      <c r="L4" s="2068"/>
      <c r="M4" s="2068"/>
      <c r="N4" s="2068"/>
      <c r="O4" s="2068"/>
      <c r="P4" s="2068"/>
      <c r="Q4" s="2068"/>
      <c r="R4" s="29"/>
      <c r="S4" s="45"/>
    </row>
    <row r="5" spans="1:23" s="1600" customFormat="1" ht="13.5">
      <c r="A5" s="705" t="s">
        <v>3436</v>
      </c>
      <c r="B5" s="705"/>
      <c r="C5" s="705"/>
      <c r="D5" s="706"/>
      <c r="E5" s="706"/>
      <c r="F5" s="706"/>
      <c r="G5" s="706"/>
      <c r="H5" s="853"/>
      <c r="I5" s="705"/>
      <c r="J5" s="705"/>
      <c r="K5" s="705"/>
      <c r="L5" s="705"/>
      <c r="M5" s="705"/>
      <c r="N5" s="705"/>
      <c r="O5" s="705"/>
      <c r="P5" s="705"/>
      <c r="Q5" s="705"/>
      <c r="R5" s="706"/>
      <c r="S5" s="856"/>
    </row>
    <row r="6" spans="1:23" s="1600" customFormat="1" ht="13.5">
      <c r="A6" s="705" t="s">
        <v>2528</v>
      </c>
      <c r="B6" s="706"/>
      <c r="C6" s="854"/>
      <c r="D6" s="706"/>
      <c r="E6" s="706"/>
      <c r="F6" s="706"/>
      <c r="G6" s="706"/>
      <c r="H6" s="706"/>
      <c r="I6" s="705"/>
      <c r="J6" s="706"/>
      <c r="K6" s="854"/>
      <c r="L6" s="705"/>
      <c r="M6" s="706"/>
      <c r="N6" s="854"/>
      <c r="O6" s="705"/>
      <c r="P6" s="706"/>
      <c r="Q6" s="854"/>
      <c r="R6" s="706"/>
      <c r="S6" s="856"/>
    </row>
    <row r="7" spans="1:23" s="1600" customFormat="1" ht="13.5">
      <c r="A7" s="705" t="s">
        <v>3437</v>
      </c>
      <c r="B7" s="705"/>
      <c r="C7" s="857"/>
      <c r="D7" s="706"/>
      <c r="E7" s="706"/>
      <c r="F7" s="706"/>
      <c r="G7" s="706"/>
      <c r="H7" s="705"/>
      <c r="I7" s="706"/>
      <c r="J7" s="706"/>
      <c r="K7" s="854"/>
      <c r="L7" s="706"/>
      <c r="M7" s="706"/>
      <c r="N7" s="854"/>
      <c r="O7" s="706"/>
      <c r="P7" s="706"/>
      <c r="Q7" s="854"/>
      <c r="R7" s="706"/>
      <c r="S7" s="856"/>
    </row>
    <row r="8" spans="1:23" s="1600" customFormat="1" ht="13.5">
      <c r="A8" s="706" t="s">
        <v>277</v>
      </c>
      <c r="B8" s="706"/>
      <c r="C8" s="854"/>
      <c r="D8" s="1076"/>
      <c r="E8" s="1076"/>
      <c r="F8" s="1076"/>
      <c r="G8" s="1076"/>
      <c r="H8" s="1076"/>
      <c r="I8" s="706"/>
      <c r="J8" s="706"/>
      <c r="K8" s="854"/>
      <c r="L8" s="706"/>
      <c r="M8" s="706"/>
      <c r="N8" s="854"/>
      <c r="O8" s="706"/>
      <c r="P8" s="706"/>
      <c r="Q8" s="854"/>
      <c r="R8" s="1076"/>
      <c r="S8" s="1505"/>
    </row>
    <row r="9" spans="1:23" s="1600" customFormat="1" ht="16.5" customHeight="1">
      <c r="A9" s="705" t="s">
        <v>3355</v>
      </c>
      <c r="B9" s="705"/>
      <c r="C9" s="705"/>
      <c r="D9" s="1076"/>
      <c r="E9" s="1076"/>
      <c r="F9" s="1076"/>
      <c r="G9" s="1076"/>
      <c r="H9" s="1076"/>
      <c r="I9" s="2014"/>
      <c r="J9" s="2014"/>
      <c r="K9" s="2014"/>
      <c r="L9" s="2014"/>
      <c r="M9" s="2014"/>
      <c r="N9" s="2014"/>
      <c r="O9" s="2014"/>
      <c r="P9" s="2014"/>
      <c r="Q9" s="2014"/>
      <c r="R9" s="1076"/>
      <c r="S9" s="1505"/>
    </row>
    <row r="10" spans="1:23" ht="14.65" customHeight="1">
      <c r="A10" s="1978" t="s">
        <v>2210</v>
      </c>
      <c r="B10" s="1978" t="s">
        <v>3178</v>
      </c>
      <c r="C10" s="1978" t="s">
        <v>121</v>
      </c>
      <c r="D10" s="2004" t="s">
        <v>0</v>
      </c>
      <c r="E10" s="2004"/>
      <c r="F10" s="2004"/>
      <c r="G10" s="2004" t="s">
        <v>1</v>
      </c>
      <c r="H10" s="2004"/>
      <c r="I10" s="2004"/>
      <c r="J10" s="2004" t="s">
        <v>2</v>
      </c>
      <c r="K10" s="2004"/>
      <c r="L10" s="2004"/>
      <c r="M10" s="2004" t="s">
        <v>3</v>
      </c>
      <c r="N10" s="2004"/>
      <c r="O10" s="2004"/>
      <c r="P10" s="1978" t="s">
        <v>21</v>
      </c>
      <c r="Q10" s="1978"/>
      <c r="R10" s="1978"/>
      <c r="S10" s="1978"/>
      <c r="T10" s="1930" t="s">
        <v>3177</v>
      </c>
      <c r="U10" s="1930"/>
      <c r="V10" s="1930"/>
      <c r="W10" s="1930"/>
    </row>
    <row r="11" spans="1:23" ht="27.75" thickBot="1">
      <c r="A11" s="1978"/>
      <c r="B11" s="1978"/>
      <c r="C11" s="1978"/>
      <c r="D11" s="1107" t="s">
        <v>4</v>
      </c>
      <c r="E11" s="1107" t="s">
        <v>5</v>
      </c>
      <c r="F11" s="1107" t="s">
        <v>6</v>
      </c>
      <c r="G11" s="1107" t="s">
        <v>7</v>
      </c>
      <c r="H11" s="1107" t="s">
        <v>8</v>
      </c>
      <c r="I11" s="1107" t="s">
        <v>9</v>
      </c>
      <c r="J11" s="1107" t="s">
        <v>10</v>
      </c>
      <c r="K11" s="1107" t="s">
        <v>11</v>
      </c>
      <c r="L11" s="1107" t="s">
        <v>12</v>
      </c>
      <c r="M11" s="1107" t="s">
        <v>13</v>
      </c>
      <c r="N11" s="1107" t="s">
        <v>14</v>
      </c>
      <c r="O11" s="1107" t="s">
        <v>15</v>
      </c>
      <c r="P11" s="1078" t="s">
        <v>22</v>
      </c>
      <c r="Q11" s="1078" t="s">
        <v>3063</v>
      </c>
      <c r="R11" s="1078" t="s">
        <v>23</v>
      </c>
      <c r="S11" s="1077" t="s">
        <v>16</v>
      </c>
      <c r="T11" s="1451" t="s">
        <v>3161</v>
      </c>
      <c r="U11" s="2043" t="s">
        <v>3375</v>
      </c>
      <c r="V11" s="2044"/>
      <c r="W11" s="1451" t="s">
        <v>3176</v>
      </c>
    </row>
    <row r="12" spans="1:23" ht="59.25" customHeight="1">
      <c r="A12" s="1103" t="s">
        <v>899</v>
      </c>
      <c r="B12" s="1103" t="s">
        <v>900</v>
      </c>
      <c r="C12" s="1103" t="s">
        <v>901</v>
      </c>
      <c r="D12" s="1103"/>
      <c r="E12" s="1103"/>
      <c r="F12" s="1103"/>
      <c r="G12" s="1103"/>
      <c r="H12" s="1103"/>
      <c r="I12" s="1103"/>
      <c r="J12" s="1103"/>
      <c r="K12" s="1103"/>
      <c r="L12" s="1103"/>
      <c r="M12" s="1103"/>
      <c r="N12" s="1103"/>
      <c r="O12" s="1103"/>
      <c r="P12" s="1103"/>
      <c r="Q12" s="1103"/>
      <c r="R12" s="1103"/>
      <c r="S12" s="1514" t="s">
        <v>902</v>
      </c>
      <c r="T12" s="2061" t="s">
        <v>3438</v>
      </c>
      <c r="U12" s="2064" t="s">
        <v>3392</v>
      </c>
      <c r="V12" s="2064" t="s">
        <v>3397</v>
      </c>
      <c r="W12" s="2061" t="s">
        <v>3439</v>
      </c>
    </row>
    <row r="13" spans="1:23" s="110" customFormat="1" ht="28.5">
      <c r="A13" s="727" t="s">
        <v>903</v>
      </c>
      <c r="B13" s="951" t="s">
        <v>904</v>
      </c>
      <c r="C13" s="727" t="s">
        <v>905</v>
      </c>
      <c r="D13" s="749">
        <v>50</v>
      </c>
      <c r="E13" s="749">
        <v>40</v>
      </c>
      <c r="F13" s="749">
        <v>60</v>
      </c>
      <c r="G13" s="749">
        <v>60</v>
      </c>
      <c r="H13" s="749">
        <v>40</v>
      </c>
      <c r="I13" s="749">
        <v>40</v>
      </c>
      <c r="J13" s="749">
        <v>40</v>
      </c>
      <c r="K13" s="749">
        <v>40</v>
      </c>
      <c r="L13" s="749">
        <v>50</v>
      </c>
      <c r="M13" s="749">
        <v>50</v>
      </c>
      <c r="N13" s="749">
        <v>40</v>
      </c>
      <c r="O13" s="749">
        <v>40</v>
      </c>
      <c r="P13" s="1601">
        <v>0</v>
      </c>
      <c r="Q13" s="1602"/>
      <c r="R13" s="1602"/>
      <c r="S13" s="1620" t="s">
        <v>906</v>
      </c>
      <c r="T13" s="2062"/>
      <c r="U13" s="2065"/>
      <c r="V13" s="2065"/>
      <c r="W13" s="2062"/>
    </row>
    <row r="14" spans="1:23" s="110" customFormat="1" ht="28.5">
      <c r="A14" s="727" t="s">
        <v>907</v>
      </c>
      <c r="B14" s="951" t="s">
        <v>908</v>
      </c>
      <c r="C14" s="727" t="s">
        <v>909</v>
      </c>
      <c r="D14" s="749">
        <v>2</v>
      </c>
      <c r="E14" s="749">
        <v>2</v>
      </c>
      <c r="F14" s="749">
        <v>2</v>
      </c>
      <c r="G14" s="749">
        <v>2</v>
      </c>
      <c r="H14" s="749">
        <v>2</v>
      </c>
      <c r="I14" s="749">
        <v>2</v>
      </c>
      <c r="J14" s="749">
        <v>2</v>
      </c>
      <c r="K14" s="749">
        <v>2</v>
      </c>
      <c r="L14" s="749">
        <v>2</v>
      </c>
      <c r="M14" s="749">
        <v>2</v>
      </c>
      <c r="N14" s="749">
        <v>2</v>
      </c>
      <c r="O14" s="749">
        <v>2</v>
      </c>
      <c r="P14" s="1601"/>
      <c r="Q14" s="1602"/>
      <c r="R14" s="1602"/>
      <c r="S14" s="1620" t="s">
        <v>906</v>
      </c>
      <c r="T14" s="2062"/>
      <c r="U14" s="2065"/>
      <c r="V14" s="2065"/>
      <c r="W14" s="2062"/>
    </row>
    <row r="15" spans="1:23" s="110" customFormat="1" ht="28.5">
      <c r="A15" s="727" t="s">
        <v>910</v>
      </c>
      <c r="B15" s="951" t="s">
        <v>911</v>
      </c>
      <c r="C15" s="727" t="s">
        <v>912</v>
      </c>
      <c r="D15" s="750"/>
      <c r="E15" s="750"/>
      <c r="F15" s="750"/>
      <c r="G15" s="750"/>
      <c r="H15" s="750"/>
      <c r="I15" s="750"/>
      <c r="J15" s="750"/>
      <c r="K15" s="750"/>
      <c r="L15" s="750"/>
      <c r="M15" s="749">
        <v>1</v>
      </c>
      <c r="N15" s="750"/>
      <c r="O15" s="750"/>
      <c r="P15" s="1601"/>
      <c r="Q15" s="1602"/>
      <c r="R15" s="1602"/>
      <c r="S15" s="1620" t="s">
        <v>906</v>
      </c>
      <c r="T15" s="2062"/>
      <c r="U15" s="2065"/>
      <c r="V15" s="2065"/>
      <c r="W15" s="2062"/>
    </row>
    <row r="16" spans="1:23" s="110" customFormat="1" ht="28.5">
      <c r="A16" s="951" t="s">
        <v>913</v>
      </c>
      <c r="B16" s="951" t="s">
        <v>914</v>
      </c>
      <c r="C16" s="951" t="s">
        <v>912</v>
      </c>
      <c r="D16" s="750"/>
      <c r="E16" s="1603">
        <v>1</v>
      </c>
      <c r="F16" s="750"/>
      <c r="G16" s="740"/>
      <c r="H16" s="740"/>
      <c r="I16" s="740"/>
      <c r="J16" s="750"/>
      <c r="K16" s="750"/>
      <c r="L16" s="750"/>
      <c r="M16" s="750"/>
      <c r="N16" s="750"/>
      <c r="O16" s="750"/>
      <c r="P16" s="1184"/>
      <c r="Q16" s="1604"/>
      <c r="R16" s="1605"/>
      <c r="S16" s="1620" t="s">
        <v>906</v>
      </c>
      <c r="T16" s="2062"/>
      <c r="U16" s="2065"/>
      <c r="V16" s="2065"/>
      <c r="W16" s="2062"/>
    </row>
    <row r="17" spans="1:23" ht="47.25" customHeight="1">
      <c r="A17" s="951" t="s">
        <v>915</v>
      </c>
      <c r="B17" s="951" t="s">
        <v>916</v>
      </c>
      <c r="C17" s="951" t="s">
        <v>912</v>
      </c>
      <c r="D17" s="750"/>
      <c r="E17" s="750"/>
      <c r="F17" s="750"/>
      <c r="G17" s="750"/>
      <c r="H17" s="1603">
        <v>1</v>
      </c>
      <c r="I17" s="750"/>
      <c r="J17" s="750"/>
      <c r="K17" s="750"/>
      <c r="L17" s="750"/>
      <c r="M17" s="750"/>
      <c r="N17" s="750"/>
      <c r="O17" s="750"/>
      <c r="P17" s="1606">
        <v>20000</v>
      </c>
      <c r="Q17" s="1604"/>
      <c r="R17" s="1605"/>
      <c r="S17" s="1620" t="s">
        <v>906</v>
      </c>
      <c r="T17" s="2062"/>
      <c r="U17" s="2065"/>
      <c r="V17" s="2065"/>
      <c r="W17" s="2062"/>
    </row>
    <row r="18" spans="1:23" ht="42.75">
      <c r="A18" s="634" t="s">
        <v>917</v>
      </c>
      <c r="B18" s="951" t="s">
        <v>918</v>
      </c>
      <c r="C18" s="951" t="s">
        <v>919</v>
      </c>
      <c r="D18" s="722"/>
      <c r="E18" s="750"/>
      <c r="F18" s="750"/>
      <c r="G18" s="750"/>
      <c r="H18" s="750"/>
      <c r="I18" s="750"/>
      <c r="J18" s="750"/>
      <c r="K18" s="750"/>
      <c r="L18" s="750"/>
      <c r="M18" s="721">
        <v>1</v>
      </c>
      <c r="N18" s="750"/>
      <c r="O18" s="750"/>
      <c r="P18" s="810"/>
      <c r="Q18" s="1607"/>
      <c r="R18" s="1608"/>
      <c r="S18" s="1621" t="s">
        <v>920</v>
      </c>
      <c r="T18" s="2062"/>
      <c r="U18" s="2065"/>
      <c r="V18" s="2065"/>
      <c r="W18" s="2062"/>
    </row>
    <row r="19" spans="1:23" ht="57">
      <c r="A19" s="634" t="s">
        <v>921</v>
      </c>
      <c r="B19" s="951" t="s">
        <v>922</v>
      </c>
      <c r="C19" s="951" t="s">
        <v>923</v>
      </c>
      <c r="D19" s="721">
        <v>1</v>
      </c>
      <c r="E19" s="750"/>
      <c r="F19" s="750"/>
      <c r="G19" s="721">
        <v>1</v>
      </c>
      <c r="H19" s="750"/>
      <c r="I19" s="750"/>
      <c r="J19" s="721">
        <v>1</v>
      </c>
      <c r="K19" s="750"/>
      <c r="L19" s="750"/>
      <c r="M19" s="721">
        <v>1</v>
      </c>
      <c r="N19" s="750"/>
      <c r="O19" s="750"/>
      <c r="P19" s="1609"/>
      <c r="Q19" s="1607"/>
      <c r="R19" s="1608"/>
      <c r="S19" s="1621" t="s">
        <v>924</v>
      </c>
      <c r="T19" s="2062"/>
      <c r="U19" s="2065"/>
      <c r="V19" s="2065"/>
      <c r="W19" s="2062"/>
    </row>
    <row r="20" spans="1:23" ht="28.5">
      <c r="A20" s="634" t="s">
        <v>925</v>
      </c>
      <c r="B20" s="951" t="s">
        <v>926</v>
      </c>
      <c r="C20" s="951" t="s">
        <v>927</v>
      </c>
      <c r="D20" s="721">
        <v>1</v>
      </c>
      <c r="E20" s="750"/>
      <c r="F20" s="750"/>
      <c r="G20" s="750"/>
      <c r="H20" s="750"/>
      <c r="I20" s="750"/>
      <c r="J20" s="750"/>
      <c r="K20" s="750"/>
      <c r="L20" s="750"/>
      <c r="M20" s="750"/>
      <c r="N20" s="750"/>
      <c r="O20" s="750"/>
      <c r="P20" s="1609"/>
      <c r="Q20" s="1607"/>
      <c r="R20" s="1608"/>
      <c r="S20" s="1620" t="s">
        <v>906</v>
      </c>
      <c r="T20" s="2062"/>
      <c r="U20" s="2065"/>
      <c r="V20" s="2065"/>
      <c r="W20" s="2062"/>
    </row>
    <row r="21" spans="1:23" ht="28.5">
      <c r="A21" s="634" t="s">
        <v>928</v>
      </c>
      <c r="B21" s="951" t="s">
        <v>929</v>
      </c>
      <c r="C21" s="951" t="s">
        <v>930</v>
      </c>
      <c r="D21" s="721">
        <v>1</v>
      </c>
      <c r="E21" s="721">
        <v>1</v>
      </c>
      <c r="F21" s="721">
        <v>1</v>
      </c>
      <c r="G21" s="721">
        <v>1</v>
      </c>
      <c r="H21" s="721">
        <v>1</v>
      </c>
      <c r="I21" s="721">
        <v>1</v>
      </c>
      <c r="J21" s="721">
        <v>1</v>
      </c>
      <c r="K21" s="721">
        <v>1</v>
      </c>
      <c r="L21" s="721">
        <v>1</v>
      </c>
      <c r="M21" s="721">
        <v>1</v>
      </c>
      <c r="N21" s="721">
        <v>1</v>
      </c>
      <c r="O21" s="721">
        <v>1</v>
      </c>
      <c r="P21" s="1609"/>
      <c r="Q21" s="1607"/>
      <c r="R21" s="1608"/>
      <c r="S21" s="1621" t="s">
        <v>931</v>
      </c>
      <c r="T21" s="2062"/>
      <c r="U21" s="2065"/>
      <c r="V21" s="2065"/>
      <c r="W21" s="2062"/>
    </row>
    <row r="22" spans="1:23" ht="28.5">
      <c r="A22" s="634" t="s">
        <v>932</v>
      </c>
      <c r="B22" s="951" t="s">
        <v>933</v>
      </c>
      <c r="C22" s="951" t="s">
        <v>752</v>
      </c>
      <c r="D22" s="721">
        <v>1</v>
      </c>
      <c r="E22" s="750"/>
      <c r="F22" s="750"/>
      <c r="G22" s="750"/>
      <c r="H22" s="750"/>
      <c r="I22" s="750"/>
      <c r="J22" s="750"/>
      <c r="K22" s="750"/>
      <c r="L22" s="750"/>
      <c r="M22" s="750"/>
      <c r="N22" s="750"/>
      <c r="O22" s="750"/>
      <c r="P22" s="1609"/>
      <c r="Q22" s="1607"/>
      <c r="R22" s="1608"/>
      <c r="S22" s="1621" t="s">
        <v>934</v>
      </c>
      <c r="T22" s="2062"/>
      <c r="U22" s="2065"/>
      <c r="V22" s="2065"/>
      <c r="W22" s="2062"/>
    </row>
    <row r="23" spans="1:23" ht="28.5">
      <c r="A23" s="634" t="s">
        <v>935</v>
      </c>
      <c r="B23" s="951" t="s">
        <v>936</v>
      </c>
      <c r="C23" s="951" t="s">
        <v>927</v>
      </c>
      <c r="D23" s="721">
        <v>1</v>
      </c>
      <c r="E23" s="750"/>
      <c r="F23" s="750"/>
      <c r="G23" s="750"/>
      <c r="H23" s="750"/>
      <c r="I23" s="750"/>
      <c r="J23" s="750"/>
      <c r="K23" s="750"/>
      <c r="L23" s="750"/>
      <c r="M23" s="750"/>
      <c r="N23" s="750"/>
      <c r="O23" s="750"/>
      <c r="P23" s="1609"/>
      <c r="Q23" s="1607"/>
      <c r="R23" s="1608"/>
      <c r="S23" s="1621" t="s">
        <v>934</v>
      </c>
      <c r="T23" s="2062"/>
      <c r="U23" s="2065"/>
      <c r="V23" s="2065"/>
      <c r="W23" s="2062"/>
    </row>
    <row r="24" spans="1:23" ht="28.5">
      <c r="A24" s="634" t="s">
        <v>937</v>
      </c>
      <c r="B24" s="951" t="s">
        <v>938</v>
      </c>
      <c r="C24" s="951" t="s">
        <v>927</v>
      </c>
      <c r="D24" s="721">
        <v>1</v>
      </c>
      <c r="E24" s="750"/>
      <c r="F24" s="750"/>
      <c r="G24" s="750"/>
      <c r="H24" s="750"/>
      <c r="I24" s="750"/>
      <c r="J24" s="750"/>
      <c r="K24" s="750"/>
      <c r="L24" s="750"/>
      <c r="M24" s="750"/>
      <c r="N24" s="750"/>
      <c r="O24" s="750"/>
      <c r="P24" s="1609"/>
      <c r="Q24" s="1607"/>
      <c r="R24" s="1608"/>
      <c r="S24" s="1620" t="s">
        <v>906</v>
      </c>
      <c r="T24" s="2062"/>
      <c r="U24" s="2065"/>
      <c r="V24" s="2065"/>
      <c r="W24" s="2062"/>
    </row>
    <row r="25" spans="1:23" ht="28.5">
      <c r="A25" s="636" t="s">
        <v>939</v>
      </c>
      <c r="B25" s="1610" t="s">
        <v>940</v>
      </c>
      <c r="C25" s="1159" t="s">
        <v>941</v>
      </c>
      <c r="D25" s="750"/>
      <c r="E25" s="750"/>
      <c r="F25" s="750"/>
      <c r="G25" s="750"/>
      <c r="H25" s="750"/>
      <c r="I25" s="750"/>
      <c r="J25" s="750"/>
      <c r="K25" s="750"/>
      <c r="L25" s="750"/>
      <c r="M25" s="750"/>
      <c r="N25" s="750"/>
      <c r="O25" s="750"/>
      <c r="P25" s="1609"/>
      <c r="Q25" s="1611"/>
      <c r="R25" s="1612"/>
      <c r="S25" s="1621" t="s">
        <v>942</v>
      </c>
      <c r="T25" s="2062"/>
      <c r="U25" s="2065"/>
      <c r="V25" s="2065"/>
      <c r="W25" s="2062"/>
    </row>
    <row r="26" spans="1:23" ht="42.75">
      <c r="A26" s="638" t="s">
        <v>943</v>
      </c>
      <c r="B26" s="1613" t="s">
        <v>944</v>
      </c>
      <c r="C26" s="951" t="s">
        <v>442</v>
      </c>
      <c r="D26" s="750"/>
      <c r="E26" s="721">
        <v>1</v>
      </c>
      <c r="F26" s="750"/>
      <c r="G26" s="750"/>
      <c r="H26" s="750"/>
      <c r="I26" s="750"/>
      <c r="J26" s="750"/>
      <c r="K26" s="750"/>
      <c r="L26" s="750"/>
      <c r="M26" s="750"/>
      <c r="N26" s="750"/>
      <c r="O26" s="750"/>
      <c r="P26" s="1609"/>
      <c r="Q26" s="1611"/>
      <c r="R26" s="1612"/>
      <c r="S26" s="1621" t="s">
        <v>945</v>
      </c>
      <c r="T26" s="2062"/>
      <c r="U26" s="2065"/>
      <c r="V26" s="2065"/>
      <c r="W26" s="2062"/>
    </row>
    <row r="27" spans="1:23" ht="42.75">
      <c r="A27" s="638" t="s">
        <v>946</v>
      </c>
      <c r="B27" s="1613" t="s">
        <v>947</v>
      </c>
      <c r="C27" s="951" t="s">
        <v>948</v>
      </c>
      <c r="D27" s="750"/>
      <c r="E27" s="750"/>
      <c r="F27" s="721">
        <v>1</v>
      </c>
      <c r="G27" s="750"/>
      <c r="H27" s="721">
        <v>1</v>
      </c>
      <c r="I27" s="750"/>
      <c r="J27" s="750"/>
      <c r="K27" s="750"/>
      <c r="L27" s="750"/>
      <c r="M27" s="750"/>
      <c r="N27" s="750"/>
      <c r="O27" s="750"/>
      <c r="P27" s="1609"/>
      <c r="Q27" s="1611"/>
      <c r="R27" s="1612"/>
      <c r="S27" s="1621" t="s">
        <v>949</v>
      </c>
      <c r="T27" s="2062"/>
      <c r="U27" s="2065"/>
      <c r="V27" s="2065"/>
      <c r="W27" s="2062"/>
    </row>
    <row r="28" spans="1:23" ht="42.75">
      <c r="A28" s="638" t="s">
        <v>950</v>
      </c>
      <c r="B28" s="1613" t="s">
        <v>951</v>
      </c>
      <c r="C28" s="951" t="s">
        <v>886</v>
      </c>
      <c r="D28" s="750"/>
      <c r="E28" s="750"/>
      <c r="F28" s="721">
        <v>1</v>
      </c>
      <c r="G28" s="750"/>
      <c r="H28" s="750"/>
      <c r="I28" s="721">
        <v>1</v>
      </c>
      <c r="J28" s="750"/>
      <c r="K28" s="750"/>
      <c r="L28" s="721">
        <v>1</v>
      </c>
      <c r="M28" s="750"/>
      <c r="N28" s="750"/>
      <c r="O28" s="721">
        <v>1</v>
      </c>
      <c r="P28" s="1609"/>
      <c r="Q28" s="1611"/>
      <c r="R28" s="1612"/>
      <c r="S28" s="1621" t="s">
        <v>952</v>
      </c>
      <c r="T28" s="2062"/>
      <c r="U28" s="2065"/>
      <c r="V28" s="2065"/>
      <c r="W28" s="2062"/>
    </row>
    <row r="29" spans="1:23" ht="42.75">
      <c r="A29" s="638" t="s">
        <v>953</v>
      </c>
      <c r="B29" s="1613" t="s">
        <v>954</v>
      </c>
      <c r="C29" s="951" t="s">
        <v>886</v>
      </c>
      <c r="D29" s="750"/>
      <c r="E29" s="750"/>
      <c r="F29" s="721">
        <v>1</v>
      </c>
      <c r="G29" s="750"/>
      <c r="H29" s="750"/>
      <c r="I29" s="721">
        <v>1</v>
      </c>
      <c r="J29" s="750"/>
      <c r="K29" s="750"/>
      <c r="L29" s="721">
        <v>1</v>
      </c>
      <c r="M29" s="750"/>
      <c r="N29" s="750"/>
      <c r="O29" s="721">
        <v>1</v>
      </c>
      <c r="P29" s="1609"/>
      <c r="Q29" s="1611"/>
      <c r="R29" s="1612"/>
      <c r="S29" s="1621" t="s">
        <v>949</v>
      </c>
      <c r="T29" s="2062"/>
      <c r="U29" s="2065"/>
      <c r="V29" s="2065"/>
      <c r="W29" s="2062"/>
    </row>
    <row r="30" spans="1:23" ht="28.5">
      <c r="A30" s="638" t="s">
        <v>955</v>
      </c>
      <c r="B30" s="1613" t="s">
        <v>956</v>
      </c>
      <c r="C30" s="951" t="s">
        <v>957</v>
      </c>
      <c r="D30" s="750"/>
      <c r="E30" s="750"/>
      <c r="F30" s="750"/>
      <c r="G30" s="721">
        <v>1</v>
      </c>
      <c r="H30" s="750"/>
      <c r="I30" s="721"/>
      <c r="J30" s="721">
        <v>1</v>
      </c>
      <c r="K30" s="750"/>
      <c r="L30" s="750"/>
      <c r="M30" s="721">
        <v>1</v>
      </c>
      <c r="N30" s="750"/>
      <c r="O30" s="750"/>
      <c r="P30" s="1609"/>
      <c r="Q30" s="1611"/>
      <c r="R30" s="1612"/>
      <c r="S30" s="1621" t="s">
        <v>945</v>
      </c>
      <c r="T30" s="2062"/>
      <c r="U30" s="2065"/>
      <c r="V30" s="2065"/>
      <c r="W30" s="2062"/>
    </row>
    <row r="31" spans="1:23" ht="38.1" customHeight="1">
      <c r="A31" s="638" t="s">
        <v>958</v>
      </c>
      <c r="B31" s="1613" t="s">
        <v>959</v>
      </c>
      <c r="C31" s="951" t="s">
        <v>442</v>
      </c>
      <c r="D31" s="721">
        <v>1</v>
      </c>
      <c r="E31" s="750"/>
      <c r="F31" s="750"/>
      <c r="G31" s="722"/>
      <c r="H31" s="750"/>
      <c r="I31" s="722"/>
      <c r="J31" s="722"/>
      <c r="K31" s="750"/>
      <c r="L31" s="750"/>
      <c r="M31" s="722"/>
      <c r="N31" s="750"/>
      <c r="O31" s="750"/>
      <c r="P31" s="1609"/>
      <c r="Q31" s="1611"/>
      <c r="R31" s="1612"/>
      <c r="S31" s="1621"/>
      <c r="T31" s="2062"/>
      <c r="U31" s="2065"/>
      <c r="V31" s="2065"/>
      <c r="W31" s="2062"/>
    </row>
    <row r="32" spans="1:23" s="111" customFormat="1" ht="40.5">
      <c r="A32" s="1159" t="s">
        <v>960</v>
      </c>
      <c r="B32" s="725" t="s">
        <v>961</v>
      </c>
      <c r="C32" s="1159" t="s">
        <v>886</v>
      </c>
      <c r="D32" s="750"/>
      <c r="E32" s="750"/>
      <c r="F32" s="750"/>
      <c r="G32" s="750"/>
      <c r="H32" s="750"/>
      <c r="I32" s="750"/>
      <c r="J32" s="750"/>
      <c r="K32" s="750"/>
      <c r="L32" s="750"/>
      <c r="M32" s="750"/>
      <c r="N32" s="750"/>
      <c r="O32" s="750"/>
      <c r="P32" s="1614"/>
      <c r="Q32" s="1615"/>
      <c r="R32" s="1616"/>
      <c r="S32" s="1622" t="s">
        <v>962</v>
      </c>
      <c r="T32" s="2062"/>
      <c r="U32" s="2065"/>
      <c r="V32" s="2065"/>
      <c r="W32" s="2062"/>
    </row>
    <row r="33" spans="1:23" s="111" customFormat="1" ht="28.5">
      <c r="A33" s="951" t="s">
        <v>963</v>
      </c>
      <c r="B33" s="727" t="s">
        <v>964</v>
      </c>
      <c r="C33" s="951" t="s">
        <v>948</v>
      </c>
      <c r="D33" s="721">
        <v>2</v>
      </c>
      <c r="E33" s="750"/>
      <c r="F33" s="750"/>
      <c r="G33" s="750"/>
      <c r="H33" s="750"/>
      <c r="I33" s="750"/>
      <c r="J33" s="750"/>
      <c r="K33" s="750"/>
      <c r="L33" s="750"/>
      <c r="M33" s="750"/>
      <c r="N33" s="750"/>
      <c r="O33" s="750"/>
      <c r="P33" s="1614"/>
      <c r="Q33" s="1615"/>
      <c r="R33" s="1616"/>
      <c r="S33" s="1622"/>
      <c r="T33" s="2062"/>
      <c r="U33" s="2065"/>
      <c r="V33" s="2065"/>
      <c r="W33" s="2062"/>
    </row>
    <row r="34" spans="1:23" ht="28.5">
      <c r="A34" s="951" t="s">
        <v>965</v>
      </c>
      <c r="B34" s="727" t="s">
        <v>964</v>
      </c>
      <c r="C34" s="951" t="s">
        <v>442</v>
      </c>
      <c r="D34" s="721">
        <v>1</v>
      </c>
      <c r="E34" s="750"/>
      <c r="F34" s="750"/>
      <c r="G34" s="750"/>
      <c r="H34" s="750"/>
      <c r="I34" s="750"/>
      <c r="J34" s="750"/>
      <c r="K34" s="750"/>
      <c r="L34" s="750"/>
      <c r="M34" s="750"/>
      <c r="N34" s="750"/>
      <c r="O34" s="750"/>
      <c r="P34" s="810"/>
      <c r="Q34" s="1607"/>
      <c r="R34" s="1608"/>
      <c r="S34" s="1621" t="s">
        <v>966</v>
      </c>
      <c r="T34" s="2062"/>
      <c r="U34" s="2065"/>
      <c r="V34" s="2065"/>
      <c r="W34" s="2062"/>
    </row>
    <row r="35" spans="1:23" ht="42.75">
      <c r="A35" s="638" t="s">
        <v>967</v>
      </c>
      <c r="B35" s="727" t="s">
        <v>964</v>
      </c>
      <c r="C35" s="951" t="s">
        <v>968</v>
      </c>
      <c r="D35" s="750"/>
      <c r="E35" s="750"/>
      <c r="F35" s="721">
        <v>2</v>
      </c>
      <c r="G35" s="750"/>
      <c r="H35" s="750"/>
      <c r="I35" s="750"/>
      <c r="J35" s="750"/>
      <c r="K35" s="750"/>
      <c r="L35" s="750"/>
      <c r="M35" s="750"/>
      <c r="N35" s="750"/>
      <c r="O35" s="750"/>
      <c r="P35" s="1609"/>
      <c r="Q35" s="1611"/>
      <c r="R35" s="1612"/>
      <c r="S35" s="1621" t="s">
        <v>969</v>
      </c>
      <c r="T35" s="2062"/>
      <c r="U35" s="2065"/>
      <c r="V35" s="2065"/>
      <c r="W35" s="2062"/>
    </row>
    <row r="36" spans="1:23" ht="27">
      <c r="A36" s="725" t="s">
        <v>970</v>
      </c>
      <c r="B36" s="725" t="s">
        <v>971</v>
      </c>
      <c r="C36" s="951" t="s">
        <v>972</v>
      </c>
      <c r="D36" s="722"/>
      <c r="E36" s="750"/>
      <c r="F36" s="722"/>
      <c r="G36" s="750"/>
      <c r="H36" s="750"/>
      <c r="I36" s="750"/>
      <c r="J36" s="750"/>
      <c r="K36" s="750"/>
      <c r="L36" s="750"/>
      <c r="M36" s="750"/>
      <c r="N36" s="750"/>
      <c r="O36" s="750"/>
      <c r="P36" s="1609"/>
      <c r="Q36" s="1611"/>
      <c r="R36" s="1612"/>
      <c r="S36" s="1621"/>
      <c r="T36" s="2062"/>
      <c r="U36" s="2065"/>
      <c r="V36" s="2065"/>
      <c r="W36" s="2062"/>
    </row>
    <row r="37" spans="1:23" ht="42.75">
      <c r="A37" s="951" t="s">
        <v>973</v>
      </c>
      <c r="B37" s="727" t="s">
        <v>971</v>
      </c>
      <c r="C37" s="951" t="s">
        <v>752</v>
      </c>
      <c r="D37" s="721">
        <v>1</v>
      </c>
      <c r="E37" s="750"/>
      <c r="F37" s="722"/>
      <c r="G37" s="750"/>
      <c r="H37" s="750"/>
      <c r="I37" s="750"/>
      <c r="J37" s="750"/>
      <c r="K37" s="750"/>
      <c r="L37" s="750"/>
      <c r="M37" s="750"/>
      <c r="N37" s="750"/>
      <c r="O37" s="750"/>
      <c r="P37" s="1609"/>
      <c r="Q37" s="1611"/>
      <c r="R37" s="1612"/>
      <c r="S37" s="1621"/>
      <c r="T37" s="2062"/>
      <c r="U37" s="2065"/>
      <c r="V37" s="2065"/>
      <c r="W37" s="2062"/>
    </row>
    <row r="38" spans="1:23" ht="42.75">
      <c r="A38" s="951" t="s">
        <v>974</v>
      </c>
      <c r="B38" s="727" t="s">
        <v>243</v>
      </c>
      <c r="C38" s="951" t="s">
        <v>975</v>
      </c>
      <c r="D38" s="718"/>
      <c r="E38" s="718"/>
      <c r="F38" s="721">
        <v>4</v>
      </c>
      <c r="G38" s="718"/>
      <c r="H38" s="718"/>
      <c r="I38" s="718"/>
      <c r="J38" s="721">
        <v>3</v>
      </c>
      <c r="K38" s="718"/>
      <c r="L38" s="718"/>
      <c r="M38" s="718"/>
      <c r="N38" s="718"/>
      <c r="O38" s="718"/>
      <c r="P38" s="810"/>
      <c r="Q38" s="1617"/>
      <c r="R38" s="1617"/>
      <c r="S38" s="1621" t="s">
        <v>906</v>
      </c>
      <c r="T38" s="2062"/>
      <c r="U38" s="2065"/>
      <c r="V38" s="2065"/>
      <c r="W38" s="2062"/>
    </row>
    <row r="39" spans="1:23" s="111" customFormat="1" ht="47.25" customHeight="1">
      <c r="A39" s="725" t="s">
        <v>976</v>
      </c>
      <c r="B39" s="725" t="s">
        <v>977</v>
      </c>
      <c r="C39" s="725" t="s">
        <v>978</v>
      </c>
      <c r="D39" s="718"/>
      <c r="E39" s="718"/>
      <c r="F39" s="718"/>
      <c r="G39" s="718"/>
      <c r="H39" s="718"/>
      <c r="I39" s="718"/>
      <c r="J39" s="718"/>
      <c r="K39" s="718"/>
      <c r="L39" s="718"/>
      <c r="M39" s="718"/>
      <c r="N39" s="718"/>
      <c r="O39" s="718"/>
      <c r="P39" s="1614"/>
      <c r="Q39" s="1618"/>
      <c r="R39" s="1618"/>
      <c r="S39" s="1622" t="s">
        <v>979</v>
      </c>
      <c r="T39" s="2062"/>
      <c r="U39" s="2065"/>
      <c r="V39" s="2065"/>
      <c r="W39" s="2062"/>
    </row>
    <row r="40" spans="1:23" ht="57">
      <c r="A40" s="951" t="s">
        <v>980</v>
      </c>
      <c r="B40" s="727" t="s">
        <v>981</v>
      </c>
      <c r="C40" s="951" t="s">
        <v>982</v>
      </c>
      <c r="D40" s="721">
        <v>20</v>
      </c>
      <c r="E40" s="721">
        <v>4</v>
      </c>
      <c r="F40" s="718"/>
      <c r="G40" s="721">
        <v>2</v>
      </c>
      <c r="H40" s="718"/>
      <c r="I40" s="718"/>
      <c r="J40" s="721">
        <v>1</v>
      </c>
      <c r="K40" s="718"/>
      <c r="L40" s="718"/>
      <c r="M40" s="718"/>
      <c r="N40" s="718"/>
      <c r="O40" s="718"/>
      <c r="P40" s="810" t="s">
        <v>983</v>
      </c>
      <c r="Q40" s="1617"/>
      <c r="R40" s="1617">
        <f>D40+E40+G40+J40</f>
        <v>27</v>
      </c>
      <c r="S40" s="1621" t="s">
        <v>984</v>
      </c>
      <c r="T40" s="2062"/>
      <c r="U40" s="2065"/>
      <c r="V40" s="2065"/>
      <c r="W40" s="2062"/>
    </row>
    <row r="41" spans="1:23" ht="28.5">
      <c r="A41" s="725" t="s">
        <v>985</v>
      </c>
      <c r="B41" s="636" t="s">
        <v>986</v>
      </c>
      <c r="C41" s="1159" t="s">
        <v>683</v>
      </c>
      <c r="D41" s="718"/>
      <c r="E41" s="718"/>
      <c r="F41" s="718"/>
      <c r="G41" s="718"/>
      <c r="H41" s="718"/>
      <c r="I41" s="718"/>
      <c r="J41" s="718"/>
      <c r="K41" s="718"/>
      <c r="L41" s="718"/>
      <c r="M41" s="718"/>
      <c r="N41" s="718"/>
      <c r="O41" s="718"/>
      <c r="P41" s="1609"/>
      <c r="Q41" s="1611"/>
      <c r="R41" s="1612"/>
      <c r="S41" s="1621" t="s">
        <v>906</v>
      </c>
      <c r="T41" s="2062"/>
      <c r="U41" s="2065"/>
      <c r="V41" s="2065"/>
      <c r="W41" s="2062"/>
    </row>
    <row r="42" spans="1:23" ht="42.75">
      <c r="A42" s="951" t="s">
        <v>987</v>
      </c>
      <c r="B42" s="720" t="s">
        <v>988</v>
      </c>
      <c r="C42" s="951" t="s">
        <v>683</v>
      </c>
      <c r="D42" s="721">
        <v>1</v>
      </c>
      <c r="E42" s="718"/>
      <c r="F42" s="718"/>
      <c r="G42" s="718"/>
      <c r="H42" s="718"/>
      <c r="I42" s="718"/>
      <c r="J42" s="718"/>
      <c r="K42" s="718"/>
      <c r="L42" s="718"/>
      <c r="M42" s="718"/>
      <c r="N42" s="718"/>
      <c r="O42" s="718"/>
      <c r="P42" s="810"/>
      <c r="Q42" s="1607"/>
      <c r="R42" s="1608"/>
      <c r="S42" s="1621" t="s">
        <v>989</v>
      </c>
      <c r="T42" s="2062"/>
      <c r="U42" s="2065"/>
      <c r="V42" s="2065"/>
      <c r="W42" s="2062"/>
    </row>
    <row r="43" spans="1:23" ht="28.5">
      <c r="A43" s="725" t="s">
        <v>990</v>
      </c>
      <c r="B43" s="636" t="s">
        <v>991</v>
      </c>
      <c r="C43" s="1159" t="s">
        <v>992</v>
      </c>
      <c r="D43" s="718"/>
      <c r="E43" s="718"/>
      <c r="F43" s="718"/>
      <c r="G43" s="718"/>
      <c r="H43" s="718"/>
      <c r="I43" s="718"/>
      <c r="J43" s="718"/>
      <c r="K43" s="718"/>
      <c r="L43" s="718"/>
      <c r="M43" s="718"/>
      <c r="N43" s="718"/>
      <c r="O43" s="718"/>
      <c r="P43" s="1609"/>
      <c r="Q43" s="1611"/>
      <c r="R43" s="1612"/>
      <c r="S43" s="1621" t="s">
        <v>906</v>
      </c>
      <c r="T43" s="2062"/>
      <c r="U43" s="2065"/>
      <c r="V43" s="2065"/>
      <c r="W43" s="2062"/>
    </row>
    <row r="44" spans="1:23" ht="42.75">
      <c r="A44" s="638" t="s">
        <v>993</v>
      </c>
      <c r="B44" s="638" t="s">
        <v>994</v>
      </c>
      <c r="C44" s="638" t="s">
        <v>995</v>
      </c>
      <c r="D44" s="718"/>
      <c r="E44" s="718"/>
      <c r="F44" s="721">
        <v>12</v>
      </c>
      <c r="G44" s="718"/>
      <c r="H44" s="718"/>
      <c r="I44" s="718"/>
      <c r="J44" s="718"/>
      <c r="K44" s="718"/>
      <c r="L44" s="718"/>
      <c r="M44" s="718"/>
      <c r="N44" s="718"/>
      <c r="O44" s="718"/>
      <c r="P44" s="1619" t="s">
        <v>996</v>
      </c>
      <c r="Q44" s="810"/>
      <c r="R44" s="740"/>
      <c r="S44" s="1621" t="s">
        <v>997</v>
      </c>
      <c r="T44" s="2062"/>
      <c r="U44" s="2065"/>
      <c r="V44" s="2065"/>
      <c r="W44" s="2062"/>
    </row>
    <row r="45" spans="1:23" ht="42.75">
      <c r="A45" s="638" t="s">
        <v>998</v>
      </c>
      <c r="B45" s="638" t="s">
        <v>999</v>
      </c>
      <c r="C45" s="951" t="s">
        <v>1000</v>
      </c>
      <c r="D45" s="721">
        <v>10</v>
      </c>
      <c r="E45" s="721">
        <v>10</v>
      </c>
      <c r="F45" s="721">
        <v>10</v>
      </c>
      <c r="G45" s="721">
        <v>10</v>
      </c>
      <c r="H45" s="721">
        <v>50</v>
      </c>
      <c r="I45" s="721">
        <v>10</v>
      </c>
      <c r="J45" s="721">
        <v>10</v>
      </c>
      <c r="K45" s="721">
        <v>10</v>
      </c>
      <c r="L45" s="721">
        <v>10</v>
      </c>
      <c r="M45" s="721">
        <v>10</v>
      </c>
      <c r="N45" s="721">
        <v>50</v>
      </c>
      <c r="O45" s="721">
        <v>10</v>
      </c>
      <c r="P45" s="1609"/>
      <c r="Q45" s="1611"/>
      <c r="R45" s="1612"/>
      <c r="S45" s="1621" t="s">
        <v>902</v>
      </c>
      <c r="T45" s="2062"/>
      <c r="U45" s="2065"/>
      <c r="V45" s="2065"/>
      <c r="W45" s="2062"/>
    </row>
    <row r="46" spans="1:23" ht="28.5">
      <c r="A46" s="638" t="s">
        <v>1001</v>
      </c>
      <c r="B46" s="638" t="s">
        <v>1002</v>
      </c>
      <c r="C46" s="951" t="s">
        <v>1003</v>
      </c>
      <c r="D46" s="721">
        <v>1</v>
      </c>
      <c r="E46" s="721">
        <v>1</v>
      </c>
      <c r="F46" s="721">
        <v>1</v>
      </c>
      <c r="G46" s="721">
        <v>1</v>
      </c>
      <c r="H46" s="721">
        <v>1</v>
      </c>
      <c r="I46" s="721">
        <v>1</v>
      </c>
      <c r="J46" s="721">
        <v>1</v>
      </c>
      <c r="K46" s="721">
        <v>1</v>
      </c>
      <c r="L46" s="721">
        <v>1</v>
      </c>
      <c r="M46" s="721">
        <v>1</v>
      </c>
      <c r="N46" s="721">
        <v>1</v>
      </c>
      <c r="O46" s="721">
        <v>1</v>
      </c>
      <c r="P46" s="1609"/>
      <c r="Q46" s="1611"/>
      <c r="R46" s="1612"/>
      <c r="S46" s="1621" t="s">
        <v>902</v>
      </c>
      <c r="T46" s="2062"/>
      <c r="U46" s="2065"/>
      <c r="V46" s="2065"/>
      <c r="W46" s="2062"/>
    </row>
    <row r="47" spans="1:23" ht="28.5">
      <c r="A47" s="638" t="s">
        <v>1004</v>
      </c>
      <c r="B47" s="638" t="s">
        <v>1005</v>
      </c>
      <c r="C47" s="951" t="s">
        <v>927</v>
      </c>
      <c r="D47" s="721">
        <v>1</v>
      </c>
      <c r="E47" s="721">
        <v>1</v>
      </c>
      <c r="F47" s="721">
        <v>1</v>
      </c>
      <c r="G47" s="721">
        <v>1</v>
      </c>
      <c r="H47" s="721">
        <v>1</v>
      </c>
      <c r="I47" s="721">
        <v>1</v>
      </c>
      <c r="J47" s="721">
        <v>1</v>
      </c>
      <c r="K47" s="721">
        <v>1</v>
      </c>
      <c r="L47" s="721">
        <v>1</v>
      </c>
      <c r="M47" s="721">
        <v>1</v>
      </c>
      <c r="N47" s="721">
        <v>1</v>
      </c>
      <c r="O47" s="721">
        <v>1</v>
      </c>
      <c r="P47" s="1609"/>
      <c r="Q47" s="1611"/>
      <c r="R47" s="1612"/>
      <c r="S47" s="1621"/>
      <c r="T47" s="2062"/>
      <c r="U47" s="2065"/>
      <c r="V47" s="2065"/>
      <c r="W47" s="2062"/>
    </row>
    <row r="48" spans="1:23" ht="29.25" thickBot="1">
      <c r="A48" s="638" t="s">
        <v>1006</v>
      </c>
      <c r="B48" s="638" t="s">
        <v>1007</v>
      </c>
      <c r="C48" s="951" t="s">
        <v>1008</v>
      </c>
      <c r="D48" s="721">
        <v>100</v>
      </c>
      <c r="E48" s="718"/>
      <c r="F48" s="718"/>
      <c r="G48" s="718"/>
      <c r="H48" s="718"/>
      <c r="I48" s="718"/>
      <c r="J48" s="718"/>
      <c r="K48" s="718"/>
      <c r="L48" s="718"/>
      <c r="M48" s="718"/>
      <c r="N48" s="718"/>
      <c r="O48" s="718"/>
      <c r="P48" s="718"/>
      <c r="Q48" s="1611"/>
      <c r="R48" s="1612"/>
      <c r="S48" s="1621" t="s">
        <v>1009</v>
      </c>
      <c r="T48" s="2063"/>
      <c r="U48" s="2066"/>
      <c r="V48" s="2066"/>
      <c r="W48" s="2063"/>
    </row>
    <row r="49" spans="1:19" ht="17.25" thickBot="1">
      <c r="A49" s="94"/>
      <c r="B49" s="94"/>
      <c r="C49" s="94"/>
      <c r="D49" s="94"/>
      <c r="E49" s="94"/>
      <c r="F49" s="94"/>
      <c r="G49" s="94"/>
      <c r="H49" s="94"/>
      <c r="I49" s="94"/>
      <c r="J49" s="94"/>
      <c r="K49" s="94"/>
      <c r="L49" s="94"/>
      <c r="M49" s="94"/>
      <c r="N49" s="94"/>
      <c r="O49" s="94"/>
      <c r="P49" s="94"/>
      <c r="Q49" s="94"/>
      <c r="R49" s="94"/>
      <c r="S49" s="94"/>
    </row>
    <row r="50" spans="1:19" ht="17.25" thickBot="1">
      <c r="A50" s="94"/>
      <c r="B50" s="112"/>
      <c r="C50" s="94"/>
      <c r="D50" s="94"/>
      <c r="E50" s="94"/>
      <c r="F50" s="94"/>
      <c r="G50" s="94"/>
      <c r="H50" s="94"/>
      <c r="I50" s="94"/>
      <c r="J50" s="94"/>
      <c r="K50" s="94"/>
      <c r="L50" s="94"/>
      <c r="M50" s="94"/>
      <c r="N50" s="94"/>
      <c r="O50" s="94"/>
      <c r="P50" s="113">
        <v>521515</v>
      </c>
      <c r="Q50" s="94"/>
      <c r="R50" s="94"/>
      <c r="S50" s="94"/>
    </row>
    <row r="51" spans="1:19">
      <c r="A51" s="94"/>
      <c r="B51" s="112"/>
      <c r="C51" s="94"/>
      <c r="D51" s="94"/>
      <c r="E51" s="94"/>
      <c r="F51" s="94"/>
      <c r="G51" s="94"/>
      <c r="H51" s="94"/>
      <c r="I51" s="94"/>
      <c r="J51" s="94"/>
      <c r="K51" s="94"/>
      <c r="L51" s="94"/>
      <c r="M51" s="94"/>
      <c r="N51" s="94"/>
      <c r="O51" s="94"/>
      <c r="P51" s="200"/>
      <c r="Q51" s="94"/>
      <c r="R51" s="94"/>
      <c r="S51" s="94"/>
    </row>
    <row r="52" spans="1:19">
      <c r="A52" s="94"/>
      <c r="B52" s="112"/>
      <c r="C52" s="94"/>
      <c r="D52" s="94"/>
      <c r="E52" s="94"/>
      <c r="F52" s="94"/>
      <c r="G52" s="94"/>
      <c r="H52" s="94"/>
      <c r="I52" s="94"/>
      <c r="J52" s="94"/>
      <c r="K52" s="94"/>
      <c r="L52" s="94"/>
      <c r="M52" s="94"/>
      <c r="N52" s="94"/>
      <c r="O52" s="94"/>
      <c r="P52" s="200"/>
      <c r="Q52" s="94"/>
      <c r="R52" s="94"/>
      <c r="S52" s="94"/>
    </row>
    <row r="53" spans="1:19">
      <c r="P53" s="115"/>
    </row>
    <row r="54" spans="1:19">
      <c r="P54" s="115"/>
    </row>
    <row r="55" spans="1:19">
      <c r="P55" s="109"/>
    </row>
  </sheetData>
  <mergeCells count="25">
    <mergeCell ref="A4:C4"/>
    <mergeCell ref="I4:K4"/>
    <mergeCell ref="L4:N4"/>
    <mergeCell ref="O4:Q4"/>
    <mergeCell ref="A1:A3"/>
    <mergeCell ref="B1:W1"/>
    <mergeCell ref="B2:W2"/>
    <mergeCell ref="B3:W3"/>
    <mergeCell ref="A10:A11"/>
    <mergeCell ref="B10:B11"/>
    <mergeCell ref="C10:C11"/>
    <mergeCell ref="D10:F10"/>
    <mergeCell ref="G10:I10"/>
    <mergeCell ref="I9:K9"/>
    <mergeCell ref="L9:N9"/>
    <mergeCell ref="O9:Q9"/>
    <mergeCell ref="J10:L10"/>
    <mergeCell ref="M10:O10"/>
    <mergeCell ref="P10:S10"/>
    <mergeCell ref="T10:W10"/>
    <mergeCell ref="U11:V11"/>
    <mergeCell ref="T12:T48"/>
    <mergeCell ref="U12:U48"/>
    <mergeCell ref="V12:V48"/>
    <mergeCell ref="W12:W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opLeftCell="B9" workbookViewId="0">
      <selection activeCell="P21" sqref="P21"/>
    </sheetView>
  </sheetViews>
  <sheetFormatPr baseColWidth="10" defaultColWidth="11.140625" defaultRowHeight="15"/>
  <cols>
    <col min="1" max="1" width="34.85546875" customWidth="1"/>
    <col min="2" max="2" width="30.7109375" customWidth="1"/>
    <col min="3" max="3" width="20" customWidth="1"/>
    <col min="4" max="5" width="4" bestFit="1" customWidth="1"/>
    <col min="6" max="6" width="4.140625" bestFit="1" customWidth="1"/>
    <col min="7" max="7" width="3.85546875" bestFit="1" customWidth="1"/>
    <col min="8" max="8" width="4.28515625" bestFit="1" customWidth="1"/>
    <col min="9" max="9" width="3.85546875" bestFit="1" customWidth="1"/>
    <col min="10" max="10" width="3.42578125" bestFit="1" customWidth="1"/>
    <col min="11" max="11" width="4.28515625" bestFit="1" customWidth="1"/>
    <col min="12" max="12" width="4" bestFit="1" customWidth="1"/>
    <col min="13" max="13" width="3.85546875" bestFit="1" customWidth="1"/>
    <col min="14" max="14" width="4.28515625" bestFit="1" customWidth="1"/>
    <col min="15" max="15" width="3.7109375" bestFit="1" customWidth="1"/>
    <col min="16" max="16" width="13.28515625" style="118" customWidth="1"/>
    <col min="17" max="17" width="10.7109375" customWidth="1"/>
    <col min="18" max="18" width="13.85546875" bestFit="1" customWidth="1"/>
    <col min="19" max="19" width="16.7109375" style="130" customWidth="1"/>
    <col min="20" max="20" width="18.28515625" customWidth="1"/>
    <col min="23" max="23" width="18.85546875" customWidth="1"/>
    <col min="160" max="160" width="33.28515625" customWidth="1"/>
    <col min="161" max="161" width="27.140625" customWidth="1"/>
    <col min="162" max="162" width="18.7109375" customWidth="1"/>
    <col min="163" max="163" width="6.7109375" bestFit="1" customWidth="1"/>
    <col min="164" max="164" width="3.7109375" customWidth="1"/>
    <col min="165" max="165" width="4" customWidth="1"/>
    <col min="166" max="166" width="3.85546875" bestFit="1" customWidth="1"/>
    <col min="167" max="167" width="3.7109375" customWidth="1"/>
    <col min="168" max="168" width="4.140625" customWidth="1"/>
    <col min="169" max="169" width="3.42578125" bestFit="1" customWidth="1"/>
    <col min="170" max="170" width="4.140625" bestFit="1" customWidth="1"/>
    <col min="171" max="171" width="3.85546875" customWidth="1"/>
    <col min="172" max="172" width="3.5703125" customWidth="1"/>
    <col min="173" max="173" width="4" bestFit="1" customWidth="1"/>
    <col min="174" max="174" width="4" customWidth="1"/>
    <col min="175" max="175" width="13.28515625" customWidth="1"/>
    <col min="176" max="176" width="10.7109375" customWidth="1"/>
    <col min="177" max="177" width="13.85546875" bestFit="1" customWidth="1"/>
    <col min="178" max="178" width="11.7109375" customWidth="1"/>
    <col min="416" max="416" width="33.28515625" customWidth="1"/>
    <col min="417" max="417" width="27.140625" customWidth="1"/>
    <col min="418" max="418" width="18.7109375" customWidth="1"/>
    <col min="419" max="419" width="6.7109375" bestFit="1" customWidth="1"/>
    <col min="420" max="420" width="3.7109375" customWidth="1"/>
    <col min="421" max="421" width="4" customWidth="1"/>
    <col min="422" max="422" width="3.85546875" bestFit="1" customWidth="1"/>
    <col min="423" max="423" width="3.7109375" customWidth="1"/>
    <col min="424" max="424" width="4.140625" customWidth="1"/>
    <col min="425" max="425" width="3.42578125" bestFit="1" customWidth="1"/>
    <col min="426" max="426" width="4.140625" bestFit="1" customWidth="1"/>
    <col min="427" max="427" width="3.85546875" customWidth="1"/>
    <col min="428" max="428" width="3.5703125" customWidth="1"/>
    <col min="429" max="429" width="4" bestFit="1" customWidth="1"/>
    <col min="430" max="430" width="4" customWidth="1"/>
    <col min="431" max="431" width="13.28515625" customWidth="1"/>
    <col min="432" max="432" width="10.7109375" customWidth="1"/>
    <col min="433" max="433" width="13.85546875" bestFit="1" customWidth="1"/>
    <col min="434" max="434" width="11.7109375" customWidth="1"/>
    <col min="672" max="672" width="33.28515625" customWidth="1"/>
    <col min="673" max="673" width="27.140625" customWidth="1"/>
    <col min="674" max="674" width="18.7109375" customWidth="1"/>
    <col min="675" max="675" width="6.7109375" bestFit="1" customWidth="1"/>
    <col min="676" max="676" width="3.7109375" customWidth="1"/>
    <col min="677" max="677" width="4" customWidth="1"/>
    <col min="678" max="678" width="3.85546875" bestFit="1" customWidth="1"/>
    <col min="679" max="679" width="3.7109375" customWidth="1"/>
    <col min="680" max="680" width="4.140625" customWidth="1"/>
    <col min="681" max="681" width="3.42578125" bestFit="1" customWidth="1"/>
    <col min="682" max="682" width="4.140625" bestFit="1" customWidth="1"/>
    <col min="683" max="683" width="3.85546875" customWidth="1"/>
    <col min="684" max="684" width="3.5703125" customWidth="1"/>
    <col min="685" max="685" width="4" bestFit="1" customWidth="1"/>
    <col min="686" max="686" width="4" customWidth="1"/>
    <col min="687" max="687" width="13.28515625" customWidth="1"/>
    <col min="688" max="688" width="10.7109375" customWidth="1"/>
    <col min="689" max="689" width="13.85546875" bestFit="1" customWidth="1"/>
    <col min="690" max="690" width="11.7109375" customWidth="1"/>
    <col min="928" max="928" width="33.28515625" customWidth="1"/>
    <col min="929" max="929" width="27.140625" customWidth="1"/>
    <col min="930" max="930" width="18.7109375" customWidth="1"/>
    <col min="931" max="931" width="6.7109375" bestFit="1" customWidth="1"/>
    <col min="932" max="932" width="3.7109375" customWidth="1"/>
    <col min="933" max="933" width="4" customWidth="1"/>
    <col min="934" max="934" width="3.85546875" bestFit="1" customWidth="1"/>
    <col min="935" max="935" width="3.7109375" customWidth="1"/>
    <col min="936" max="936" width="4.140625" customWidth="1"/>
    <col min="937" max="937" width="3.42578125" bestFit="1" customWidth="1"/>
    <col min="938" max="938" width="4.140625" bestFit="1" customWidth="1"/>
    <col min="939" max="939" width="3.85546875" customWidth="1"/>
    <col min="940" max="940" width="3.5703125" customWidth="1"/>
    <col min="941" max="941" width="4" bestFit="1" customWidth="1"/>
    <col min="942" max="942" width="4" customWidth="1"/>
    <col min="943" max="943" width="13.28515625" customWidth="1"/>
    <col min="944" max="944" width="10.7109375" customWidth="1"/>
    <col min="945" max="945" width="13.85546875" bestFit="1" customWidth="1"/>
    <col min="946" max="946" width="11.7109375" customWidth="1"/>
    <col min="1184" max="1184" width="33.28515625" customWidth="1"/>
    <col min="1185" max="1185" width="27.140625" customWidth="1"/>
    <col min="1186" max="1186" width="18.7109375" customWidth="1"/>
    <col min="1187" max="1187" width="6.7109375" bestFit="1" customWidth="1"/>
    <col min="1188" max="1188" width="3.7109375" customWidth="1"/>
    <col min="1189" max="1189" width="4" customWidth="1"/>
    <col min="1190" max="1190" width="3.85546875" bestFit="1" customWidth="1"/>
    <col min="1191" max="1191" width="3.7109375" customWidth="1"/>
    <col min="1192" max="1192" width="4.140625" customWidth="1"/>
    <col min="1193" max="1193" width="3.42578125" bestFit="1" customWidth="1"/>
    <col min="1194" max="1194" width="4.140625" bestFit="1" customWidth="1"/>
    <col min="1195" max="1195" width="3.85546875" customWidth="1"/>
    <col min="1196" max="1196" width="3.5703125" customWidth="1"/>
    <col min="1197" max="1197" width="4" bestFit="1" customWidth="1"/>
    <col min="1198" max="1198" width="4" customWidth="1"/>
    <col min="1199" max="1199" width="13.28515625" customWidth="1"/>
    <col min="1200" max="1200" width="10.7109375" customWidth="1"/>
    <col min="1201" max="1201" width="13.85546875" bestFit="1" customWidth="1"/>
    <col min="1202" max="1202" width="11.7109375" customWidth="1"/>
    <col min="1440" max="1440" width="33.28515625" customWidth="1"/>
    <col min="1441" max="1441" width="27.140625" customWidth="1"/>
    <col min="1442" max="1442" width="18.7109375" customWidth="1"/>
    <col min="1443" max="1443" width="6.7109375" bestFit="1" customWidth="1"/>
    <col min="1444" max="1444" width="3.7109375" customWidth="1"/>
    <col min="1445" max="1445" width="4" customWidth="1"/>
    <col min="1446" max="1446" width="3.85546875" bestFit="1" customWidth="1"/>
    <col min="1447" max="1447" width="3.7109375" customWidth="1"/>
    <col min="1448" max="1448" width="4.140625" customWidth="1"/>
    <col min="1449" max="1449" width="3.42578125" bestFit="1" customWidth="1"/>
    <col min="1450" max="1450" width="4.140625" bestFit="1" customWidth="1"/>
    <col min="1451" max="1451" width="3.85546875" customWidth="1"/>
    <col min="1452" max="1452" width="3.5703125" customWidth="1"/>
    <col min="1453" max="1453" width="4" bestFit="1" customWidth="1"/>
    <col min="1454" max="1454" width="4" customWidth="1"/>
    <col min="1455" max="1455" width="13.28515625" customWidth="1"/>
    <col min="1456" max="1456" width="10.7109375" customWidth="1"/>
    <col min="1457" max="1457" width="13.85546875" bestFit="1" customWidth="1"/>
    <col min="1458" max="1458" width="11.7109375" customWidth="1"/>
    <col min="1696" max="1696" width="33.28515625" customWidth="1"/>
    <col min="1697" max="1697" width="27.140625" customWidth="1"/>
    <col min="1698" max="1698" width="18.7109375" customWidth="1"/>
    <col min="1699" max="1699" width="6.7109375" bestFit="1" customWidth="1"/>
    <col min="1700" max="1700" width="3.7109375" customWidth="1"/>
    <col min="1701" max="1701" width="4" customWidth="1"/>
    <col min="1702" max="1702" width="3.85546875" bestFit="1" customWidth="1"/>
    <col min="1703" max="1703" width="3.7109375" customWidth="1"/>
    <col min="1704" max="1704" width="4.140625" customWidth="1"/>
    <col min="1705" max="1705" width="3.42578125" bestFit="1" customWidth="1"/>
    <col min="1706" max="1706" width="4.140625" bestFit="1" customWidth="1"/>
    <col min="1707" max="1707" width="3.85546875" customWidth="1"/>
    <col min="1708" max="1708" width="3.5703125" customWidth="1"/>
    <col min="1709" max="1709" width="4" bestFit="1" customWidth="1"/>
    <col min="1710" max="1710" width="4" customWidth="1"/>
    <col min="1711" max="1711" width="13.28515625" customWidth="1"/>
    <col min="1712" max="1712" width="10.7109375" customWidth="1"/>
    <col min="1713" max="1713" width="13.85546875" bestFit="1" customWidth="1"/>
    <col min="1714" max="1714" width="11.7109375" customWidth="1"/>
    <col min="1952" max="1952" width="33.28515625" customWidth="1"/>
    <col min="1953" max="1953" width="27.140625" customWidth="1"/>
    <col min="1954" max="1954" width="18.7109375" customWidth="1"/>
    <col min="1955" max="1955" width="6.7109375" bestFit="1" customWidth="1"/>
    <col min="1956" max="1956" width="3.7109375" customWidth="1"/>
    <col min="1957" max="1957" width="4" customWidth="1"/>
    <col min="1958" max="1958" width="3.85546875" bestFit="1" customWidth="1"/>
    <col min="1959" max="1959" width="3.7109375" customWidth="1"/>
    <col min="1960" max="1960" width="4.140625" customWidth="1"/>
    <col min="1961" max="1961" width="3.42578125" bestFit="1" customWidth="1"/>
    <col min="1962" max="1962" width="4.140625" bestFit="1" customWidth="1"/>
    <col min="1963" max="1963" width="3.85546875" customWidth="1"/>
    <col min="1964" max="1964" width="3.5703125" customWidth="1"/>
    <col min="1965" max="1965" width="4" bestFit="1" customWidth="1"/>
    <col min="1966" max="1966" width="4" customWidth="1"/>
    <col min="1967" max="1967" width="13.28515625" customWidth="1"/>
    <col min="1968" max="1968" width="10.7109375" customWidth="1"/>
    <col min="1969" max="1969" width="13.85546875" bestFit="1" customWidth="1"/>
    <col min="1970" max="1970" width="11.7109375" customWidth="1"/>
    <col min="2208" max="2208" width="33.28515625" customWidth="1"/>
    <col min="2209" max="2209" width="27.140625" customWidth="1"/>
    <col min="2210" max="2210" width="18.7109375" customWidth="1"/>
    <col min="2211" max="2211" width="6.7109375" bestFit="1" customWidth="1"/>
    <col min="2212" max="2212" width="3.7109375" customWidth="1"/>
    <col min="2213" max="2213" width="4" customWidth="1"/>
    <col min="2214" max="2214" width="3.85546875" bestFit="1" customWidth="1"/>
    <col min="2215" max="2215" width="3.7109375" customWidth="1"/>
    <col min="2216" max="2216" width="4.140625" customWidth="1"/>
    <col min="2217" max="2217" width="3.42578125" bestFit="1" customWidth="1"/>
    <col min="2218" max="2218" width="4.140625" bestFit="1" customWidth="1"/>
    <col min="2219" max="2219" width="3.85546875" customWidth="1"/>
    <col min="2220" max="2220" width="3.5703125" customWidth="1"/>
    <col min="2221" max="2221" width="4" bestFit="1" customWidth="1"/>
    <col min="2222" max="2222" width="4" customWidth="1"/>
    <col min="2223" max="2223" width="13.28515625" customWidth="1"/>
    <col min="2224" max="2224" width="10.7109375" customWidth="1"/>
    <col min="2225" max="2225" width="13.85546875" bestFit="1" customWidth="1"/>
    <col min="2226" max="2226" width="11.7109375" customWidth="1"/>
    <col min="2464" max="2464" width="33.28515625" customWidth="1"/>
    <col min="2465" max="2465" width="27.140625" customWidth="1"/>
    <col min="2466" max="2466" width="18.7109375" customWidth="1"/>
    <col min="2467" max="2467" width="6.7109375" bestFit="1" customWidth="1"/>
    <col min="2468" max="2468" width="3.7109375" customWidth="1"/>
    <col min="2469" max="2469" width="4" customWidth="1"/>
    <col min="2470" max="2470" width="3.85546875" bestFit="1" customWidth="1"/>
    <col min="2471" max="2471" width="3.7109375" customWidth="1"/>
    <col min="2472" max="2472" width="4.140625" customWidth="1"/>
    <col min="2473" max="2473" width="3.42578125" bestFit="1" customWidth="1"/>
    <col min="2474" max="2474" width="4.140625" bestFit="1" customWidth="1"/>
    <col min="2475" max="2475" width="3.85546875" customWidth="1"/>
    <col min="2476" max="2476" width="3.5703125" customWidth="1"/>
    <col min="2477" max="2477" width="4" bestFit="1" customWidth="1"/>
    <col min="2478" max="2478" width="4" customWidth="1"/>
    <col min="2479" max="2479" width="13.28515625" customWidth="1"/>
    <col min="2480" max="2480" width="10.7109375" customWidth="1"/>
    <col min="2481" max="2481" width="13.85546875" bestFit="1" customWidth="1"/>
    <col min="2482" max="2482" width="11.7109375" customWidth="1"/>
    <col min="2720" max="2720" width="33.28515625" customWidth="1"/>
    <col min="2721" max="2721" width="27.140625" customWidth="1"/>
    <col min="2722" max="2722" width="18.7109375" customWidth="1"/>
    <col min="2723" max="2723" width="6.7109375" bestFit="1" customWidth="1"/>
    <col min="2724" max="2724" width="3.7109375" customWidth="1"/>
    <col min="2725" max="2725" width="4" customWidth="1"/>
    <col min="2726" max="2726" width="3.85546875" bestFit="1" customWidth="1"/>
    <col min="2727" max="2727" width="3.7109375" customWidth="1"/>
    <col min="2728" max="2728" width="4.140625" customWidth="1"/>
    <col min="2729" max="2729" width="3.42578125" bestFit="1" customWidth="1"/>
    <col min="2730" max="2730" width="4.140625" bestFit="1" customWidth="1"/>
    <col min="2731" max="2731" width="3.85546875" customWidth="1"/>
    <col min="2732" max="2732" width="3.5703125" customWidth="1"/>
    <col min="2733" max="2733" width="4" bestFit="1" customWidth="1"/>
    <col min="2734" max="2734" width="4" customWidth="1"/>
    <col min="2735" max="2735" width="13.28515625" customWidth="1"/>
    <col min="2736" max="2736" width="10.7109375" customWidth="1"/>
    <col min="2737" max="2737" width="13.85546875" bestFit="1" customWidth="1"/>
    <col min="2738" max="2738" width="11.7109375" customWidth="1"/>
    <col min="2976" max="2976" width="33.28515625" customWidth="1"/>
    <col min="2977" max="2977" width="27.140625" customWidth="1"/>
    <col min="2978" max="2978" width="18.7109375" customWidth="1"/>
    <col min="2979" max="2979" width="6.7109375" bestFit="1" customWidth="1"/>
    <col min="2980" max="2980" width="3.7109375" customWidth="1"/>
    <col min="2981" max="2981" width="4" customWidth="1"/>
    <col min="2982" max="2982" width="3.85546875" bestFit="1" customWidth="1"/>
    <col min="2983" max="2983" width="3.7109375" customWidth="1"/>
    <col min="2984" max="2984" width="4.140625" customWidth="1"/>
    <col min="2985" max="2985" width="3.42578125" bestFit="1" customWidth="1"/>
    <col min="2986" max="2986" width="4.140625" bestFit="1" customWidth="1"/>
    <col min="2987" max="2987" width="3.85546875" customWidth="1"/>
    <col min="2988" max="2988" width="3.5703125" customWidth="1"/>
    <col min="2989" max="2989" width="4" bestFit="1" customWidth="1"/>
    <col min="2990" max="2990" width="4" customWidth="1"/>
    <col min="2991" max="2991" width="13.28515625" customWidth="1"/>
    <col min="2992" max="2992" width="10.7109375" customWidth="1"/>
    <col min="2993" max="2993" width="13.85546875" bestFit="1" customWidth="1"/>
    <col min="2994" max="2994" width="11.7109375" customWidth="1"/>
    <col min="3232" max="3232" width="33.28515625" customWidth="1"/>
    <col min="3233" max="3233" width="27.140625" customWidth="1"/>
    <col min="3234" max="3234" width="18.7109375" customWidth="1"/>
    <col min="3235" max="3235" width="6.7109375" bestFit="1" customWidth="1"/>
    <col min="3236" max="3236" width="3.7109375" customWidth="1"/>
    <col min="3237" max="3237" width="4" customWidth="1"/>
    <col min="3238" max="3238" width="3.85546875" bestFit="1" customWidth="1"/>
    <col min="3239" max="3239" width="3.7109375" customWidth="1"/>
    <col min="3240" max="3240" width="4.140625" customWidth="1"/>
    <col min="3241" max="3241" width="3.42578125" bestFit="1" customWidth="1"/>
    <col min="3242" max="3242" width="4.140625" bestFit="1" customWidth="1"/>
    <col min="3243" max="3243" width="3.85546875" customWidth="1"/>
    <col min="3244" max="3244" width="3.5703125" customWidth="1"/>
    <col min="3245" max="3245" width="4" bestFit="1" customWidth="1"/>
    <col min="3246" max="3246" width="4" customWidth="1"/>
    <col min="3247" max="3247" width="13.28515625" customWidth="1"/>
    <col min="3248" max="3248" width="10.7109375" customWidth="1"/>
    <col min="3249" max="3249" width="13.85546875" bestFit="1" customWidth="1"/>
    <col min="3250" max="3250" width="11.7109375" customWidth="1"/>
    <col min="3488" max="3488" width="33.28515625" customWidth="1"/>
    <col min="3489" max="3489" width="27.140625" customWidth="1"/>
    <col min="3490" max="3490" width="18.7109375" customWidth="1"/>
    <col min="3491" max="3491" width="6.7109375" bestFit="1" customWidth="1"/>
    <col min="3492" max="3492" width="3.7109375" customWidth="1"/>
    <col min="3493" max="3493" width="4" customWidth="1"/>
    <col min="3494" max="3494" width="3.85546875" bestFit="1" customWidth="1"/>
    <col min="3495" max="3495" width="3.7109375" customWidth="1"/>
    <col min="3496" max="3496" width="4.140625" customWidth="1"/>
    <col min="3497" max="3497" width="3.42578125" bestFit="1" customWidth="1"/>
    <col min="3498" max="3498" width="4.140625" bestFit="1" customWidth="1"/>
    <col min="3499" max="3499" width="3.85546875" customWidth="1"/>
    <col min="3500" max="3500" width="3.5703125" customWidth="1"/>
    <col min="3501" max="3501" width="4" bestFit="1" customWidth="1"/>
    <col min="3502" max="3502" width="4" customWidth="1"/>
    <col min="3503" max="3503" width="13.28515625" customWidth="1"/>
    <col min="3504" max="3504" width="10.7109375" customWidth="1"/>
    <col min="3505" max="3505" width="13.85546875" bestFit="1" customWidth="1"/>
    <col min="3506" max="3506" width="11.7109375" customWidth="1"/>
    <col min="3744" max="3744" width="33.28515625" customWidth="1"/>
    <col min="3745" max="3745" width="27.140625" customWidth="1"/>
    <col min="3746" max="3746" width="18.7109375" customWidth="1"/>
    <col min="3747" max="3747" width="6.7109375" bestFit="1" customWidth="1"/>
    <col min="3748" max="3748" width="3.7109375" customWidth="1"/>
    <col min="3749" max="3749" width="4" customWidth="1"/>
    <col min="3750" max="3750" width="3.85546875" bestFit="1" customWidth="1"/>
    <col min="3751" max="3751" width="3.7109375" customWidth="1"/>
    <col min="3752" max="3752" width="4.140625" customWidth="1"/>
    <col min="3753" max="3753" width="3.42578125" bestFit="1" customWidth="1"/>
    <col min="3754" max="3754" width="4.140625" bestFit="1" customWidth="1"/>
    <col min="3755" max="3755" width="3.85546875" customWidth="1"/>
    <col min="3756" max="3756" width="3.5703125" customWidth="1"/>
    <col min="3757" max="3757" width="4" bestFit="1" customWidth="1"/>
    <col min="3758" max="3758" width="4" customWidth="1"/>
    <col min="3759" max="3759" width="13.28515625" customWidth="1"/>
    <col min="3760" max="3760" width="10.7109375" customWidth="1"/>
    <col min="3761" max="3761" width="13.85546875" bestFit="1" customWidth="1"/>
    <col min="3762" max="3762" width="11.7109375" customWidth="1"/>
    <col min="4000" max="4000" width="33.28515625" customWidth="1"/>
    <col min="4001" max="4001" width="27.140625" customWidth="1"/>
    <col min="4002" max="4002" width="18.7109375" customWidth="1"/>
    <col min="4003" max="4003" width="6.7109375" bestFit="1" customWidth="1"/>
    <col min="4004" max="4004" width="3.7109375" customWidth="1"/>
    <col min="4005" max="4005" width="4" customWidth="1"/>
    <col min="4006" max="4006" width="3.85546875" bestFit="1" customWidth="1"/>
    <col min="4007" max="4007" width="3.7109375" customWidth="1"/>
    <col min="4008" max="4008" width="4.140625" customWidth="1"/>
    <col min="4009" max="4009" width="3.42578125" bestFit="1" customWidth="1"/>
    <col min="4010" max="4010" width="4.140625" bestFit="1" customWidth="1"/>
    <col min="4011" max="4011" width="3.85546875" customWidth="1"/>
    <col min="4012" max="4012" width="3.5703125" customWidth="1"/>
    <col min="4013" max="4013" width="4" bestFit="1" customWidth="1"/>
    <col min="4014" max="4014" width="4" customWidth="1"/>
    <col min="4015" max="4015" width="13.28515625" customWidth="1"/>
    <col min="4016" max="4016" width="10.7109375" customWidth="1"/>
    <col min="4017" max="4017" width="13.85546875" bestFit="1" customWidth="1"/>
    <col min="4018" max="4018" width="11.7109375" customWidth="1"/>
    <col min="4256" max="4256" width="33.28515625" customWidth="1"/>
    <col min="4257" max="4257" width="27.140625" customWidth="1"/>
    <col min="4258" max="4258" width="18.7109375" customWidth="1"/>
    <col min="4259" max="4259" width="6.7109375" bestFit="1" customWidth="1"/>
    <col min="4260" max="4260" width="3.7109375" customWidth="1"/>
    <col min="4261" max="4261" width="4" customWidth="1"/>
    <col min="4262" max="4262" width="3.85546875" bestFit="1" customWidth="1"/>
    <col min="4263" max="4263" width="3.7109375" customWidth="1"/>
    <col min="4264" max="4264" width="4.140625" customWidth="1"/>
    <col min="4265" max="4265" width="3.42578125" bestFit="1" customWidth="1"/>
    <col min="4266" max="4266" width="4.140625" bestFit="1" customWidth="1"/>
    <col min="4267" max="4267" width="3.85546875" customWidth="1"/>
    <col min="4268" max="4268" width="3.5703125" customWidth="1"/>
    <col min="4269" max="4269" width="4" bestFit="1" customWidth="1"/>
    <col min="4270" max="4270" width="4" customWidth="1"/>
    <col min="4271" max="4271" width="13.28515625" customWidth="1"/>
    <col min="4272" max="4272" width="10.7109375" customWidth="1"/>
    <col min="4273" max="4273" width="13.85546875" bestFit="1" customWidth="1"/>
    <col min="4274" max="4274" width="11.7109375" customWidth="1"/>
    <col min="4512" max="4512" width="33.28515625" customWidth="1"/>
    <col min="4513" max="4513" width="27.140625" customWidth="1"/>
    <col min="4514" max="4514" width="18.7109375" customWidth="1"/>
    <col min="4515" max="4515" width="6.7109375" bestFit="1" customWidth="1"/>
    <col min="4516" max="4516" width="3.7109375" customWidth="1"/>
    <col min="4517" max="4517" width="4" customWidth="1"/>
    <col min="4518" max="4518" width="3.85546875" bestFit="1" customWidth="1"/>
    <col min="4519" max="4519" width="3.7109375" customWidth="1"/>
    <col min="4520" max="4520" width="4.140625" customWidth="1"/>
    <col min="4521" max="4521" width="3.42578125" bestFit="1" customWidth="1"/>
    <col min="4522" max="4522" width="4.140625" bestFit="1" customWidth="1"/>
    <col min="4523" max="4523" width="3.85546875" customWidth="1"/>
    <col min="4524" max="4524" width="3.5703125" customWidth="1"/>
    <col min="4525" max="4525" width="4" bestFit="1" customWidth="1"/>
    <col min="4526" max="4526" width="4" customWidth="1"/>
    <col min="4527" max="4527" width="13.28515625" customWidth="1"/>
    <col min="4528" max="4528" width="10.7109375" customWidth="1"/>
    <col min="4529" max="4529" width="13.85546875" bestFit="1" customWidth="1"/>
    <col min="4530" max="4530" width="11.7109375" customWidth="1"/>
    <col min="4768" max="4768" width="33.28515625" customWidth="1"/>
    <col min="4769" max="4769" width="27.140625" customWidth="1"/>
    <col min="4770" max="4770" width="18.7109375" customWidth="1"/>
    <col min="4771" max="4771" width="6.7109375" bestFit="1" customWidth="1"/>
    <col min="4772" max="4772" width="3.7109375" customWidth="1"/>
    <col min="4773" max="4773" width="4" customWidth="1"/>
    <col min="4774" max="4774" width="3.85546875" bestFit="1" customWidth="1"/>
    <col min="4775" max="4775" width="3.7109375" customWidth="1"/>
    <col min="4776" max="4776" width="4.140625" customWidth="1"/>
    <col min="4777" max="4777" width="3.42578125" bestFit="1" customWidth="1"/>
    <col min="4778" max="4778" width="4.140625" bestFit="1" customWidth="1"/>
    <col min="4779" max="4779" width="3.85546875" customWidth="1"/>
    <col min="4780" max="4780" width="3.5703125" customWidth="1"/>
    <col min="4781" max="4781" width="4" bestFit="1" customWidth="1"/>
    <col min="4782" max="4782" width="4" customWidth="1"/>
    <col min="4783" max="4783" width="13.28515625" customWidth="1"/>
    <col min="4784" max="4784" width="10.7109375" customWidth="1"/>
    <col min="4785" max="4785" width="13.85546875" bestFit="1" customWidth="1"/>
    <col min="4786" max="4786" width="11.7109375" customWidth="1"/>
    <col min="5024" max="5024" width="33.28515625" customWidth="1"/>
    <col min="5025" max="5025" width="27.140625" customWidth="1"/>
    <col min="5026" max="5026" width="18.7109375" customWidth="1"/>
    <col min="5027" max="5027" width="6.7109375" bestFit="1" customWidth="1"/>
    <col min="5028" max="5028" width="3.7109375" customWidth="1"/>
    <col min="5029" max="5029" width="4" customWidth="1"/>
    <col min="5030" max="5030" width="3.85546875" bestFit="1" customWidth="1"/>
    <col min="5031" max="5031" width="3.7109375" customWidth="1"/>
    <col min="5032" max="5032" width="4.140625" customWidth="1"/>
    <col min="5033" max="5033" width="3.42578125" bestFit="1" customWidth="1"/>
    <col min="5034" max="5034" width="4.140625" bestFit="1" customWidth="1"/>
    <col min="5035" max="5035" width="3.85546875" customWidth="1"/>
    <col min="5036" max="5036" width="3.5703125" customWidth="1"/>
    <col min="5037" max="5037" width="4" bestFit="1" customWidth="1"/>
    <col min="5038" max="5038" width="4" customWidth="1"/>
    <col min="5039" max="5039" width="13.28515625" customWidth="1"/>
    <col min="5040" max="5040" width="10.7109375" customWidth="1"/>
    <col min="5041" max="5041" width="13.85546875" bestFit="1" customWidth="1"/>
    <col min="5042" max="5042" width="11.7109375" customWidth="1"/>
    <col min="5280" max="5280" width="33.28515625" customWidth="1"/>
    <col min="5281" max="5281" width="27.140625" customWidth="1"/>
    <col min="5282" max="5282" width="18.7109375" customWidth="1"/>
    <col min="5283" max="5283" width="6.7109375" bestFit="1" customWidth="1"/>
    <col min="5284" max="5284" width="3.7109375" customWidth="1"/>
    <col min="5285" max="5285" width="4" customWidth="1"/>
    <col min="5286" max="5286" width="3.85546875" bestFit="1" customWidth="1"/>
    <col min="5287" max="5287" width="3.7109375" customWidth="1"/>
    <col min="5288" max="5288" width="4.140625" customWidth="1"/>
    <col min="5289" max="5289" width="3.42578125" bestFit="1" customWidth="1"/>
    <col min="5290" max="5290" width="4.140625" bestFit="1" customWidth="1"/>
    <col min="5291" max="5291" width="3.85546875" customWidth="1"/>
    <col min="5292" max="5292" width="3.5703125" customWidth="1"/>
    <col min="5293" max="5293" width="4" bestFit="1" customWidth="1"/>
    <col min="5294" max="5294" width="4" customWidth="1"/>
    <col min="5295" max="5295" width="13.28515625" customWidth="1"/>
    <col min="5296" max="5296" width="10.7109375" customWidth="1"/>
    <col min="5297" max="5297" width="13.85546875" bestFit="1" customWidth="1"/>
    <col min="5298" max="5298" width="11.7109375" customWidth="1"/>
    <col min="5536" max="5536" width="33.28515625" customWidth="1"/>
    <col min="5537" max="5537" width="27.140625" customWidth="1"/>
    <col min="5538" max="5538" width="18.7109375" customWidth="1"/>
    <col min="5539" max="5539" width="6.7109375" bestFit="1" customWidth="1"/>
    <col min="5540" max="5540" width="3.7109375" customWidth="1"/>
    <col min="5541" max="5541" width="4" customWidth="1"/>
    <col min="5542" max="5542" width="3.85546875" bestFit="1" customWidth="1"/>
    <col min="5543" max="5543" width="3.7109375" customWidth="1"/>
    <col min="5544" max="5544" width="4.140625" customWidth="1"/>
    <col min="5545" max="5545" width="3.42578125" bestFit="1" customWidth="1"/>
    <col min="5546" max="5546" width="4.140625" bestFit="1" customWidth="1"/>
    <col min="5547" max="5547" width="3.85546875" customWidth="1"/>
    <col min="5548" max="5548" width="3.5703125" customWidth="1"/>
    <col min="5549" max="5549" width="4" bestFit="1" customWidth="1"/>
    <col min="5550" max="5550" width="4" customWidth="1"/>
    <col min="5551" max="5551" width="13.28515625" customWidth="1"/>
    <col min="5552" max="5552" width="10.7109375" customWidth="1"/>
    <col min="5553" max="5553" width="13.85546875" bestFit="1" customWidth="1"/>
    <col min="5554" max="5554" width="11.7109375" customWidth="1"/>
    <col min="5792" max="5792" width="33.28515625" customWidth="1"/>
    <col min="5793" max="5793" width="27.140625" customWidth="1"/>
    <col min="5794" max="5794" width="18.7109375" customWidth="1"/>
    <col min="5795" max="5795" width="6.7109375" bestFit="1" customWidth="1"/>
    <col min="5796" max="5796" width="3.7109375" customWidth="1"/>
    <col min="5797" max="5797" width="4" customWidth="1"/>
    <col min="5798" max="5798" width="3.85546875" bestFit="1" customWidth="1"/>
    <col min="5799" max="5799" width="3.7109375" customWidth="1"/>
    <col min="5800" max="5800" width="4.140625" customWidth="1"/>
    <col min="5801" max="5801" width="3.42578125" bestFit="1" customWidth="1"/>
    <col min="5802" max="5802" width="4.140625" bestFit="1" customWidth="1"/>
    <col min="5803" max="5803" width="3.85546875" customWidth="1"/>
    <col min="5804" max="5804" width="3.5703125" customWidth="1"/>
    <col min="5805" max="5805" width="4" bestFit="1" customWidth="1"/>
    <col min="5806" max="5806" width="4" customWidth="1"/>
    <col min="5807" max="5807" width="13.28515625" customWidth="1"/>
    <col min="5808" max="5808" width="10.7109375" customWidth="1"/>
    <col min="5809" max="5809" width="13.85546875" bestFit="1" customWidth="1"/>
    <col min="5810" max="5810" width="11.7109375" customWidth="1"/>
    <col min="6048" max="6048" width="33.28515625" customWidth="1"/>
    <col min="6049" max="6049" width="27.140625" customWidth="1"/>
    <col min="6050" max="6050" width="18.7109375" customWidth="1"/>
    <col min="6051" max="6051" width="6.7109375" bestFit="1" customWidth="1"/>
    <col min="6052" max="6052" width="3.7109375" customWidth="1"/>
    <col min="6053" max="6053" width="4" customWidth="1"/>
    <col min="6054" max="6054" width="3.85546875" bestFit="1" customWidth="1"/>
    <col min="6055" max="6055" width="3.7109375" customWidth="1"/>
    <col min="6056" max="6056" width="4.140625" customWidth="1"/>
    <col min="6057" max="6057" width="3.42578125" bestFit="1" customWidth="1"/>
    <col min="6058" max="6058" width="4.140625" bestFit="1" customWidth="1"/>
    <col min="6059" max="6059" width="3.85546875" customWidth="1"/>
    <col min="6060" max="6060" width="3.5703125" customWidth="1"/>
    <col min="6061" max="6061" width="4" bestFit="1" customWidth="1"/>
    <col min="6062" max="6062" width="4" customWidth="1"/>
    <col min="6063" max="6063" width="13.28515625" customWidth="1"/>
    <col min="6064" max="6064" width="10.7109375" customWidth="1"/>
    <col min="6065" max="6065" width="13.85546875" bestFit="1" customWidth="1"/>
    <col min="6066" max="6066" width="11.7109375" customWidth="1"/>
    <col min="6304" max="6304" width="33.28515625" customWidth="1"/>
    <col min="6305" max="6305" width="27.140625" customWidth="1"/>
    <col min="6306" max="6306" width="18.7109375" customWidth="1"/>
    <col min="6307" max="6307" width="6.7109375" bestFit="1" customWidth="1"/>
    <col min="6308" max="6308" width="3.7109375" customWidth="1"/>
    <col min="6309" max="6309" width="4" customWidth="1"/>
    <col min="6310" max="6310" width="3.85546875" bestFit="1" customWidth="1"/>
    <col min="6311" max="6311" width="3.7109375" customWidth="1"/>
    <col min="6312" max="6312" width="4.140625" customWidth="1"/>
    <col min="6313" max="6313" width="3.42578125" bestFit="1" customWidth="1"/>
    <col min="6314" max="6314" width="4.140625" bestFit="1" customWidth="1"/>
    <col min="6315" max="6315" width="3.85546875" customWidth="1"/>
    <col min="6316" max="6316" width="3.5703125" customWidth="1"/>
    <col min="6317" max="6317" width="4" bestFit="1" customWidth="1"/>
    <col min="6318" max="6318" width="4" customWidth="1"/>
    <col min="6319" max="6319" width="13.28515625" customWidth="1"/>
    <col min="6320" max="6320" width="10.7109375" customWidth="1"/>
    <col min="6321" max="6321" width="13.85546875" bestFit="1" customWidth="1"/>
    <col min="6322" max="6322" width="11.7109375" customWidth="1"/>
    <col min="6560" max="6560" width="33.28515625" customWidth="1"/>
    <col min="6561" max="6561" width="27.140625" customWidth="1"/>
    <col min="6562" max="6562" width="18.7109375" customWidth="1"/>
    <col min="6563" max="6563" width="6.7109375" bestFit="1" customWidth="1"/>
    <col min="6564" max="6564" width="3.7109375" customWidth="1"/>
    <col min="6565" max="6565" width="4" customWidth="1"/>
    <col min="6566" max="6566" width="3.85546875" bestFit="1" customWidth="1"/>
    <col min="6567" max="6567" width="3.7109375" customWidth="1"/>
    <col min="6568" max="6568" width="4.140625" customWidth="1"/>
    <col min="6569" max="6569" width="3.42578125" bestFit="1" customWidth="1"/>
    <col min="6570" max="6570" width="4.140625" bestFit="1" customWidth="1"/>
    <col min="6571" max="6571" width="3.85546875" customWidth="1"/>
    <col min="6572" max="6572" width="3.5703125" customWidth="1"/>
    <col min="6573" max="6573" width="4" bestFit="1" customWidth="1"/>
    <col min="6574" max="6574" width="4" customWidth="1"/>
    <col min="6575" max="6575" width="13.28515625" customWidth="1"/>
    <col min="6576" max="6576" width="10.7109375" customWidth="1"/>
    <col min="6577" max="6577" width="13.85546875" bestFit="1" customWidth="1"/>
    <col min="6578" max="6578" width="11.7109375" customWidth="1"/>
    <col min="6816" max="6816" width="33.28515625" customWidth="1"/>
    <col min="6817" max="6817" width="27.140625" customWidth="1"/>
    <col min="6818" max="6818" width="18.7109375" customWidth="1"/>
    <col min="6819" max="6819" width="6.7109375" bestFit="1" customWidth="1"/>
    <col min="6820" max="6820" width="3.7109375" customWidth="1"/>
    <col min="6821" max="6821" width="4" customWidth="1"/>
    <col min="6822" max="6822" width="3.85546875" bestFit="1" customWidth="1"/>
    <col min="6823" max="6823" width="3.7109375" customWidth="1"/>
    <col min="6824" max="6824" width="4.140625" customWidth="1"/>
    <col min="6825" max="6825" width="3.42578125" bestFit="1" customWidth="1"/>
    <col min="6826" max="6826" width="4.140625" bestFit="1" customWidth="1"/>
    <col min="6827" max="6827" width="3.85546875" customWidth="1"/>
    <col min="6828" max="6828" width="3.5703125" customWidth="1"/>
    <col min="6829" max="6829" width="4" bestFit="1" customWidth="1"/>
    <col min="6830" max="6830" width="4" customWidth="1"/>
    <col min="6831" max="6831" width="13.28515625" customWidth="1"/>
    <col min="6832" max="6832" width="10.7109375" customWidth="1"/>
    <col min="6833" max="6833" width="13.85546875" bestFit="1" customWidth="1"/>
    <col min="6834" max="6834" width="11.7109375" customWidth="1"/>
    <col min="7072" max="7072" width="33.28515625" customWidth="1"/>
    <col min="7073" max="7073" width="27.140625" customWidth="1"/>
    <col min="7074" max="7074" width="18.7109375" customWidth="1"/>
    <col min="7075" max="7075" width="6.7109375" bestFit="1" customWidth="1"/>
    <col min="7076" max="7076" width="3.7109375" customWidth="1"/>
    <col min="7077" max="7077" width="4" customWidth="1"/>
    <col min="7078" max="7078" width="3.85546875" bestFit="1" customWidth="1"/>
    <col min="7079" max="7079" width="3.7109375" customWidth="1"/>
    <col min="7080" max="7080" width="4.140625" customWidth="1"/>
    <col min="7081" max="7081" width="3.42578125" bestFit="1" customWidth="1"/>
    <col min="7082" max="7082" width="4.140625" bestFit="1" customWidth="1"/>
    <col min="7083" max="7083" width="3.85546875" customWidth="1"/>
    <col min="7084" max="7084" width="3.5703125" customWidth="1"/>
    <col min="7085" max="7085" width="4" bestFit="1" customWidth="1"/>
    <col min="7086" max="7086" width="4" customWidth="1"/>
    <col min="7087" max="7087" width="13.28515625" customWidth="1"/>
    <col min="7088" max="7088" width="10.7109375" customWidth="1"/>
    <col min="7089" max="7089" width="13.85546875" bestFit="1" customWidth="1"/>
    <col min="7090" max="7090" width="11.7109375" customWidth="1"/>
    <col min="7328" max="7328" width="33.28515625" customWidth="1"/>
    <col min="7329" max="7329" width="27.140625" customWidth="1"/>
    <col min="7330" max="7330" width="18.7109375" customWidth="1"/>
    <col min="7331" max="7331" width="6.7109375" bestFit="1" customWidth="1"/>
    <col min="7332" max="7332" width="3.7109375" customWidth="1"/>
    <col min="7333" max="7333" width="4" customWidth="1"/>
    <col min="7334" max="7334" width="3.85546875" bestFit="1" customWidth="1"/>
    <col min="7335" max="7335" width="3.7109375" customWidth="1"/>
    <col min="7336" max="7336" width="4.140625" customWidth="1"/>
    <col min="7337" max="7337" width="3.42578125" bestFit="1" customWidth="1"/>
    <col min="7338" max="7338" width="4.140625" bestFit="1" customWidth="1"/>
    <col min="7339" max="7339" width="3.85546875" customWidth="1"/>
    <col min="7340" max="7340" width="3.5703125" customWidth="1"/>
    <col min="7341" max="7341" width="4" bestFit="1" customWidth="1"/>
    <col min="7342" max="7342" width="4" customWidth="1"/>
    <col min="7343" max="7343" width="13.28515625" customWidth="1"/>
    <col min="7344" max="7344" width="10.7109375" customWidth="1"/>
    <col min="7345" max="7345" width="13.85546875" bestFit="1" customWidth="1"/>
    <col min="7346" max="7346" width="11.7109375" customWidth="1"/>
    <col min="7584" max="7584" width="33.28515625" customWidth="1"/>
    <col min="7585" max="7585" width="27.140625" customWidth="1"/>
    <col min="7586" max="7586" width="18.7109375" customWidth="1"/>
    <col min="7587" max="7587" width="6.7109375" bestFit="1" customWidth="1"/>
    <col min="7588" max="7588" width="3.7109375" customWidth="1"/>
    <col min="7589" max="7589" width="4" customWidth="1"/>
    <col min="7590" max="7590" width="3.85546875" bestFit="1" customWidth="1"/>
    <col min="7591" max="7591" width="3.7109375" customWidth="1"/>
    <col min="7592" max="7592" width="4.140625" customWidth="1"/>
    <col min="7593" max="7593" width="3.42578125" bestFit="1" customWidth="1"/>
    <col min="7594" max="7594" width="4.140625" bestFit="1" customWidth="1"/>
    <col min="7595" max="7595" width="3.85546875" customWidth="1"/>
    <col min="7596" max="7596" width="3.5703125" customWidth="1"/>
    <col min="7597" max="7597" width="4" bestFit="1" customWidth="1"/>
    <col min="7598" max="7598" width="4" customWidth="1"/>
    <col min="7599" max="7599" width="13.28515625" customWidth="1"/>
    <col min="7600" max="7600" width="10.7109375" customWidth="1"/>
    <col min="7601" max="7601" width="13.85546875" bestFit="1" customWidth="1"/>
    <col min="7602" max="7602" width="11.7109375" customWidth="1"/>
    <col min="7840" max="7840" width="33.28515625" customWidth="1"/>
    <col min="7841" max="7841" width="27.140625" customWidth="1"/>
    <col min="7842" max="7842" width="18.7109375" customWidth="1"/>
    <col min="7843" max="7843" width="6.7109375" bestFit="1" customWidth="1"/>
    <col min="7844" max="7844" width="3.7109375" customWidth="1"/>
    <col min="7845" max="7845" width="4" customWidth="1"/>
    <col min="7846" max="7846" width="3.85546875" bestFit="1" customWidth="1"/>
    <col min="7847" max="7847" width="3.7109375" customWidth="1"/>
    <col min="7848" max="7848" width="4.140625" customWidth="1"/>
    <col min="7849" max="7849" width="3.42578125" bestFit="1" customWidth="1"/>
    <col min="7850" max="7850" width="4.140625" bestFit="1" customWidth="1"/>
    <col min="7851" max="7851" width="3.85546875" customWidth="1"/>
    <col min="7852" max="7852" width="3.5703125" customWidth="1"/>
    <col min="7853" max="7853" width="4" bestFit="1" customWidth="1"/>
    <col min="7854" max="7854" width="4" customWidth="1"/>
    <col min="7855" max="7855" width="13.28515625" customWidth="1"/>
    <col min="7856" max="7856" width="10.7109375" customWidth="1"/>
    <col min="7857" max="7857" width="13.85546875" bestFit="1" customWidth="1"/>
    <col min="7858" max="7858" width="11.7109375" customWidth="1"/>
    <col min="8096" max="8096" width="33.28515625" customWidth="1"/>
    <col min="8097" max="8097" width="27.140625" customWidth="1"/>
    <col min="8098" max="8098" width="18.7109375" customWidth="1"/>
    <col min="8099" max="8099" width="6.7109375" bestFit="1" customWidth="1"/>
    <col min="8100" max="8100" width="3.7109375" customWidth="1"/>
    <col min="8101" max="8101" width="4" customWidth="1"/>
    <col min="8102" max="8102" width="3.85546875" bestFit="1" customWidth="1"/>
    <col min="8103" max="8103" width="3.7109375" customWidth="1"/>
    <col min="8104" max="8104" width="4.140625" customWidth="1"/>
    <col min="8105" max="8105" width="3.42578125" bestFit="1" customWidth="1"/>
    <col min="8106" max="8106" width="4.140625" bestFit="1" customWidth="1"/>
    <col min="8107" max="8107" width="3.85546875" customWidth="1"/>
    <col min="8108" max="8108" width="3.5703125" customWidth="1"/>
    <col min="8109" max="8109" width="4" bestFit="1" customWidth="1"/>
    <col min="8110" max="8110" width="4" customWidth="1"/>
    <col min="8111" max="8111" width="13.28515625" customWidth="1"/>
    <col min="8112" max="8112" width="10.7109375" customWidth="1"/>
    <col min="8113" max="8113" width="13.85546875" bestFit="1" customWidth="1"/>
    <col min="8114" max="8114" width="11.7109375" customWidth="1"/>
    <col min="8352" max="8352" width="33.28515625" customWidth="1"/>
    <col min="8353" max="8353" width="27.140625" customWidth="1"/>
    <col min="8354" max="8354" width="18.7109375" customWidth="1"/>
    <col min="8355" max="8355" width="6.7109375" bestFit="1" customWidth="1"/>
    <col min="8356" max="8356" width="3.7109375" customWidth="1"/>
    <col min="8357" max="8357" width="4" customWidth="1"/>
    <col min="8358" max="8358" width="3.85546875" bestFit="1" customWidth="1"/>
    <col min="8359" max="8359" width="3.7109375" customWidth="1"/>
    <col min="8360" max="8360" width="4.140625" customWidth="1"/>
    <col min="8361" max="8361" width="3.42578125" bestFit="1" customWidth="1"/>
    <col min="8362" max="8362" width="4.140625" bestFit="1" customWidth="1"/>
    <col min="8363" max="8363" width="3.85546875" customWidth="1"/>
    <col min="8364" max="8364" width="3.5703125" customWidth="1"/>
    <col min="8365" max="8365" width="4" bestFit="1" customWidth="1"/>
    <col min="8366" max="8366" width="4" customWidth="1"/>
    <col min="8367" max="8367" width="13.28515625" customWidth="1"/>
    <col min="8368" max="8368" width="10.7109375" customWidth="1"/>
    <col min="8369" max="8369" width="13.85546875" bestFit="1" customWidth="1"/>
    <col min="8370" max="8370" width="11.7109375" customWidth="1"/>
    <col min="8608" max="8608" width="33.28515625" customWidth="1"/>
    <col min="8609" max="8609" width="27.140625" customWidth="1"/>
    <col min="8610" max="8610" width="18.7109375" customWidth="1"/>
    <col min="8611" max="8611" width="6.7109375" bestFit="1" customWidth="1"/>
    <col min="8612" max="8612" width="3.7109375" customWidth="1"/>
    <col min="8613" max="8613" width="4" customWidth="1"/>
    <col min="8614" max="8614" width="3.85546875" bestFit="1" customWidth="1"/>
    <col min="8615" max="8615" width="3.7109375" customWidth="1"/>
    <col min="8616" max="8616" width="4.140625" customWidth="1"/>
    <col min="8617" max="8617" width="3.42578125" bestFit="1" customWidth="1"/>
    <col min="8618" max="8618" width="4.140625" bestFit="1" customWidth="1"/>
    <col min="8619" max="8619" width="3.85546875" customWidth="1"/>
    <col min="8620" max="8620" width="3.5703125" customWidth="1"/>
    <col min="8621" max="8621" width="4" bestFit="1" customWidth="1"/>
    <col min="8622" max="8622" width="4" customWidth="1"/>
    <col min="8623" max="8623" width="13.28515625" customWidth="1"/>
    <col min="8624" max="8624" width="10.7109375" customWidth="1"/>
    <col min="8625" max="8625" width="13.85546875" bestFit="1" customWidth="1"/>
    <col min="8626" max="8626" width="11.7109375" customWidth="1"/>
    <col min="8864" max="8864" width="33.28515625" customWidth="1"/>
    <col min="8865" max="8865" width="27.140625" customWidth="1"/>
    <col min="8866" max="8866" width="18.7109375" customWidth="1"/>
    <col min="8867" max="8867" width="6.7109375" bestFit="1" customWidth="1"/>
    <col min="8868" max="8868" width="3.7109375" customWidth="1"/>
    <col min="8869" max="8869" width="4" customWidth="1"/>
    <col min="8870" max="8870" width="3.85546875" bestFit="1" customWidth="1"/>
    <col min="8871" max="8871" width="3.7109375" customWidth="1"/>
    <col min="8872" max="8872" width="4.140625" customWidth="1"/>
    <col min="8873" max="8873" width="3.42578125" bestFit="1" customWidth="1"/>
    <col min="8874" max="8874" width="4.140625" bestFit="1" customWidth="1"/>
    <col min="8875" max="8875" width="3.85546875" customWidth="1"/>
    <col min="8876" max="8876" width="3.5703125" customWidth="1"/>
    <col min="8877" max="8877" width="4" bestFit="1" customWidth="1"/>
    <col min="8878" max="8878" width="4" customWidth="1"/>
    <col min="8879" max="8879" width="13.28515625" customWidth="1"/>
    <col min="8880" max="8880" width="10.7109375" customWidth="1"/>
    <col min="8881" max="8881" width="13.85546875" bestFit="1" customWidth="1"/>
    <col min="8882" max="8882" width="11.7109375" customWidth="1"/>
  </cols>
  <sheetData>
    <row r="1" spans="1:23" ht="27" thickBot="1">
      <c r="A1" s="2005" t="e" vm="1">
        <v>#VALUE!</v>
      </c>
      <c r="B1" s="1925" t="s">
        <v>1010</v>
      </c>
      <c r="C1" s="1926"/>
      <c r="D1" s="1926"/>
      <c r="E1" s="1926"/>
      <c r="F1" s="1926"/>
      <c r="G1" s="1926"/>
      <c r="H1" s="1926"/>
      <c r="I1" s="1926"/>
      <c r="J1" s="1926"/>
      <c r="K1" s="1926"/>
      <c r="L1" s="1926"/>
      <c r="M1" s="1926"/>
      <c r="N1" s="1926"/>
      <c r="O1" s="1926"/>
      <c r="P1" s="1926"/>
      <c r="Q1" s="1926"/>
      <c r="R1" s="1926"/>
      <c r="S1" s="1926"/>
      <c r="T1" s="1926"/>
      <c r="U1" s="1927"/>
      <c r="V1" s="1927"/>
      <c r="W1" s="1928"/>
    </row>
    <row r="2" spans="1:23" ht="32.25" customHeight="1" thickBot="1">
      <c r="A2" s="2006"/>
      <c r="B2" s="2008" t="s">
        <v>3426</v>
      </c>
      <c r="C2" s="2009"/>
      <c r="D2" s="2009"/>
      <c r="E2" s="2009"/>
      <c r="F2" s="2009"/>
      <c r="G2" s="2009"/>
      <c r="H2" s="2009"/>
      <c r="I2" s="2009"/>
      <c r="J2" s="2009"/>
      <c r="K2" s="2009"/>
      <c r="L2" s="2009"/>
      <c r="M2" s="2009"/>
      <c r="N2" s="2009"/>
      <c r="O2" s="2009"/>
      <c r="P2" s="2009"/>
      <c r="Q2" s="2009"/>
      <c r="R2" s="2009"/>
      <c r="S2" s="2009"/>
      <c r="T2" s="2009"/>
      <c r="U2" s="2010"/>
      <c r="V2" s="2010"/>
      <c r="W2" s="2011"/>
    </row>
    <row r="3" spans="1:23" ht="27"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856" customFormat="1" ht="20.25" customHeight="1">
      <c r="A4" s="705" t="s">
        <v>3436</v>
      </c>
      <c r="B4" s="705"/>
      <c r="C4" s="705"/>
      <c r="D4" s="706"/>
      <c r="E4" s="706"/>
      <c r="F4" s="706"/>
      <c r="G4" s="706"/>
      <c r="H4" s="853"/>
      <c r="I4" s="853"/>
      <c r="J4" s="853"/>
      <c r="K4" s="853"/>
      <c r="L4" s="705"/>
      <c r="M4" s="706"/>
      <c r="N4" s="706"/>
      <c r="O4" s="706"/>
      <c r="P4" s="706"/>
      <c r="Q4" s="706"/>
      <c r="R4" s="706"/>
      <c r="S4" s="854"/>
    </row>
    <row r="5" spans="1:23" s="856" customFormat="1" ht="13.5">
      <c r="A5" s="705" t="s">
        <v>3437</v>
      </c>
      <c r="B5" s="705"/>
      <c r="C5" s="857"/>
      <c r="D5" s="705"/>
      <c r="E5" s="705"/>
      <c r="F5" s="857"/>
      <c r="G5" s="705"/>
      <c r="H5" s="705"/>
      <c r="I5" s="857"/>
      <c r="J5" s="705"/>
      <c r="K5" s="705"/>
      <c r="L5" s="857"/>
      <c r="M5" s="1625"/>
      <c r="N5" s="1625"/>
      <c r="O5" s="1625"/>
      <c r="P5" s="1625"/>
      <c r="Q5" s="1625"/>
      <c r="R5" s="1625"/>
      <c r="S5" s="1626"/>
    </row>
    <row r="6" spans="1:23" s="856" customFormat="1" ht="20.25" customHeight="1">
      <c r="A6" s="710" t="s">
        <v>469</v>
      </c>
      <c r="B6" s="706"/>
      <c r="C6" s="854"/>
      <c r="D6" s="706"/>
      <c r="E6" s="706"/>
      <c r="F6" s="706"/>
      <c r="G6" s="706"/>
      <c r="H6" s="705"/>
      <c r="I6" s="705"/>
      <c r="J6" s="705"/>
      <c r="K6" s="705"/>
      <c r="L6" s="706"/>
      <c r="M6" s="1625"/>
      <c r="N6" s="1625"/>
      <c r="O6" s="1625"/>
      <c r="P6" s="1625"/>
      <c r="Q6" s="1625"/>
      <c r="R6" s="1625"/>
      <c r="S6" s="1626"/>
    </row>
    <row r="7" spans="1:23" s="856" customFormat="1" ht="21.75" customHeight="1">
      <c r="A7" s="1971" t="s">
        <v>3355</v>
      </c>
      <c r="B7" s="1971"/>
      <c r="C7" s="1971"/>
      <c r="D7" s="1076"/>
      <c r="E7" s="1076"/>
      <c r="F7" s="1076"/>
      <c r="G7" s="1076"/>
      <c r="H7" s="1076"/>
      <c r="I7" s="1076"/>
      <c r="J7" s="1076"/>
      <c r="K7" s="1076"/>
      <c r="L7" s="703"/>
      <c r="M7" s="1625"/>
      <c r="N7" s="1625"/>
      <c r="O7" s="1625"/>
      <c r="P7" s="1625"/>
      <c r="Q7" s="1625"/>
      <c r="R7" s="1625"/>
      <c r="S7" s="1626"/>
    </row>
    <row r="8" spans="1:23" s="118" customFormat="1" ht="14.25" customHeight="1">
      <c r="A8" s="1978" t="s">
        <v>2210</v>
      </c>
      <c r="B8" s="1978" t="s">
        <v>3178</v>
      </c>
      <c r="C8" s="1978" t="s">
        <v>121</v>
      </c>
      <c r="D8" s="2004" t="s">
        <v>0</v>
      </c>
      <c r="E8" s="2004"/>
      <c r="F8" s="2004"/>
      <c r="G8" s="2004" t="s">
        <v>1</v>
      </c>
      <c r="H8" s="2004"/>
      <c r="I8" s="2004"/>
      <c r="J8" s="2004" t="s">
        <v>2</v>
      </c>
      <c r="K8" s="2004"/>
      <c r="L8" s="2004"/>
      <c r="M8" s="2004" t="s">
        <v>3</v>
      </c>
      <c r="N8" s="2004"/>
      <c r="O8" s="2004"/>
      <c r="P8" s="1978" t="s">
        <v>21</v>
      </c>
      <c r="Q8" s="1978"/>
      <c r="R8" s="1978"/>
      <c r="S8" s="1978"/>
      <c r="T8" s="1930" t="s">
        <v>3177</v>
      </c>
      <c r="U8" s="1930"/>
      <c r="V8" s="1930"/>
      <c r="W8" s="1930"/>
    </row>
    <row r="9" spans="1:23" s="118" customFormat="1" ht="26.25" customHeight="1" thickBot="1">
      <c r="A9" s="1978"/>
      <c r="B9" s="1978"/>
      <c r="C9" s="1978"/>
      <c r="D9" s="1107" t="s">
        <v>4</v>
      </c>
      <c r="E9" s="1107" t="s">
        <v>5</v>
      </c>
      <c r="F9" s="1107" t="s">
        <v>6</v>
      </c>
      <c r="G9" s="1107" t="s">
        <v>7</v>
      </c>
      <c r="H9" s="1107" t="s">
        <v>8</v>
      </c>
      <c r="I9" s="1107" t="s">
        <v>9</v>
      </c>
      <c r="J9" s="1107" t="s">
        <v>10</v>
      </c>
      <c r="K9" s="1107" t="s">
        <v>11</v>
      </c>
      <c r="L9" s="1107" t="s">
        <v>12</v>
      </c>
      <c r="M9" s="1107" t="s">
        <v>13</v>
      </c>
      <c r="N9" s="1107" t="s">
        <v>14</v>
      </c>
      <c r="O9" s="1107" t="s">
        <v>15</v>
      </c>
      <c r="P9" s="1078" t="s">
        <v>22</v>
      </c>
      <c r="Q9" s="1078" t="s">
        <v>3063</v>
      </c>
      <c r="R9" s="1078" t="s">
        <v>23</v>
      </c>
      <c r="S9" s="1077" t="s">
        <v>16</v>
      </c>
      <c r="T9" s="1451" t="s">
        <v>3161</v>
      </c>
      <c r="U9" s="2043" t="s">
        <v>3375</v>
      </c>
      <c r="V9" s="2044"/>
      <c r="W9" s="1451" t="s">
        <v>3176</v>
      </c>
    </row>
    <row r="10" spans="1:23" ht="27">
      <c r="A10" s="1633" t="s">
        <v>1011</v>
      </c>
      <c r="B10" s="1633" t="s">
        <v>1012</v>
      </c>
      <c r="C10" s="1633"/>
      <c r="D10" s="32"/>
      <c r="E10" s="32"/>
      <c r="F10" s="32"/>
      <c r="G10" s="32"/>
      <c r="H10" s="32"/>
      <c r="I10" s="32"/>
      <c r="J10" s="32"/>
      <c r="K10" s="32"/>
      <c r="L10" s="32"/>
      <c r="M10" s="32"/>
      <c r="N10" s="32"/>
      <c r="O10" s="32"/>
      <c r="P10" s="32"/>
      <c r="Q10" s="32"/>
      <c r="R10" s="32"/>
      <c r="S10" s="1634" t="s">
        <v>1013</v>
      </c>
      <c r="T10" s="2069" t="s">
        <v>3441</v>
      </c>
      <c r="U10" s="2069" t="s">
        <v>3443</v>
      </c>
      <c r="V10" s="2069" t="s">
        <v>3444</v>
      </c>
      <c r="W10" s="2069" t="s">
        <v>3442</v>
      </c>
    </row>
    <row r="11" spans="1:23" s="120" customFormat="1" ht="42.75">
      <c r="A11" s="632" t="s">
        <v>1014</v>
      </c>
      <c r="B11" s="633" t="s">
        <v>1015</v>
      </c>
      <c r="C11" s="1201" t="s">
        <v>1016</v>
      </c>
      <c r="D11" s="1594">
        <v>5</v>
      </c>
      <c r="E11" s="1594">
        <v>6</v>
      </c>
      <c r="F11" s="1594">
        <v>6</v>
      </c>
      <c r="G11" s="1594">
        <v>6</v>
      </c>
      <c r="H11" s="1594">
        <v>6</v>
      </c>
      <c r="I11" s="1594">
        <v>6</v>
      </c>
      <c r="J11" s="1594">
        <v>7</v>
      </c>
      <c r="K11" s="1594">
        <v>5</v>
      </c>
      <c r="L11" s="1594">
        <v>6</v>
      </c>
      <c r="M11" s="1594">
        <v>6</v>
      </c>
      <c r="N11" s="1594">
        <v>5</v>
      </c>
      <c r="O11" s="1594">
        <v>4</v>
      </c>
      <c r="P11" s="1627"/>
      <c r="Q11" s="119"/>
      <c r="R11" s="119"/>
      <c r="S11" s="1635"/>
      <c r="T11" s="2070"/>
      <c r="U11" s="2070"/>
      <c r="V11" s="2070"/>
      <c r="W11" s="2070"/>
    </row>
    <row r="12" spans="1:23" ht="28.5">
      <c r="A12" s="720" t="s">
        <v>1017</v>
      </c>
      <c r="B12" s="716" t="s">
        <v>1018</v>
      </c>
      <c r="C12" s="716" t="s">
        <v>1016</v>
      </c>
      <c r="D12" s="1594">
        <v>5</v>
      </c>
      <c r="E12" s="1594">
        <v>6</v>
      </c>
      <c r="F12" s="1594">
        <v>6</v>
      </c>
      <c r="G12" s="1594">
        <v>6</v>
      </c>
      <c r="H12" s="1594">
        <v>6</v>
      </c>
      <c r="I12" s="1594">
        <v>6</v>
      </c>
      <c r="J12" s="1594">
        <v>7</v>
      </c>
      <c r="K12" s="1594">
        <v>5</v>
      </c>
      <c r="L12" s="1594">
        <v>6</v>
      </c>
      <c r="M12" s="1594">
        <v>6</v>
      </c>
      <c r="N12" s="1594">
        <v>5</v>
      </c>
      <c r="O12" s="1594">
        <v>4</v>
      </c>
      <c r="P12" s="1628"/>
      <c r="Q12" s="121"/>
      <c r="R12" s="122"/>
      <c r="S12" s="1635"/>
      <c r="T12" s="2070"/>
      <c r="U12" s="2070"/>
      <c r="V12" s="2070"/>
      <c r="W12" s="2070"/>
    </row>
    <row r="13" spans="1:23" ht="28.5">
      <c r="A13" s="951" t="s">
        <v>1019</v>
      </c>
      <c r="B13" s="728" t="s">
        <v>1020</v>
      </c>
      <c r="C13" s="728" t="s">
        <v>1021</v>
      </c>
      <c r="D13" s="721">
        <v>5</v>
      </c>
      <c r="E13" s="721">
        <v>5</v>
      </c>
      <c r="F13" s="1594">
        <v>5</v>
      </c>
      <c r="G13" s="1594">
        <v>5</v>
      </c>
      <c r="H13" s="721">
        <v>5</v>
      </c>
      <c r="I13" s="1594">
        <v>5</v>
      </c>
      <c r="J13" s="1594">
        <v>5</v>
      </c>
      <c r="K13" s="721">
        <v>5</v>
      </c>
      <c r="L13" s="1594">
        <v>5</v>
      </c>
      <c r="M13" s="1594">
        <v>5</v>
      </c>
      <c r="N13" s="1594">
        <v>5</v>
      </c>
      <c r="O13" s="721">
        <v>5</v>
      </c>
      <c r="P13" s="1629"/>
      <c r="Q13" s="123"/>
      <c r="R13" s="124"/>
      <c r="S13" s="1621"/>
      <c r="T13" s="2070"/>
      <c r="U13" s="2070"/>
      <c r="V13" s="2070"/>
      <c r="W13" s="2070"/>
    </row>
    <row r="14" spans="1:23" ht="42.75">
      <c r="A14" s="720" t="s">
        <v>1022</v>
      </c>
      <c r="B14" s="716" t="s">
        <v>1023</v>
      </c>
      <c r="C14" s="716" t="s">
        <v>1024</v>
      </c>
      <c r="D14" s="1594">
        <v>1</v>
      </c>
      <c r="E14" s="1594">
        <v>1</v>
      </c>
      <c r="F14" s="1594">
        <v>1</v>
      </c>
      <c r="G14" s="1594">
        <v>1</v>
      </c>
      <c r="H14" s="1594">
        <v>1</v>
      </c>
      <c r="I14" s="1594">
        <v>1</v>
      </c>
      <c r="J14" s="1594">
        <v>1</v>
      </c>
      <c r="K14" s="1594">
        <v>1</v>
      </c>
      <c r="L14" s="1594">
        <v>1</v>
      </c>
      <c r="M14" s="1594">
        <v>1</v>
      </c>
      <c r="N14" s="1594">
        <v>1</v>
      </c>
      <c r="O14" s="1594">
        <v>1</v>
      </c>
      <c r="P14" s="1629"/>
      <c r="Q14" s="123"/>
      <c r="R14" s="124"/>
      <c r="S14" s="1621"/>
      <c r="T14" s="2070"/>
      <c r="U14" s="2070"/>
      <c r="V14" s="2070"/>
      <c r="W14" s="2070"/>
    </row>
    <row r="15" spans="1:23" ht="16.5">
      <c r="A15" s="1159" t="s">
        <v>1025</v>
      </c>
      <c r="B15" s="734" t="s">
        <v>60</v>
      </c>
      <c r="C15" s="734" t="s">
        <v>1026</v>
      </c>
      <c r="D15" s="729"/>
      <c r="E15" s="729"/>
      <c r="F15" s="729"/>
      <c r="G15" s="729"/>
      <c r="H15" s="729"/>
      <c r="I15" s="729"/>
      <c r="J15" s="729"/>
      <c r="K15" s="729"/>
      <c r="L15" s="729"/>
      <c r="M15" s="729"/>
      <c r="N15" s="729"/>
      <c r="O15" s="729"/>
      <c r="P15" s="1629"/>
      <c r="Q15" s="125"/>
      <c r="R15" s="126"/>
      <c r="S15" s="1621"/>
      <c r="T15" s="2070"/>
      <c r="U15" s="2070"/>
      <c r="V15" s="2070"/>
      <c r="W15" s="2070"/>
    </row>
    <row r="16" spans="1:23" ht="28.5">
      <c r="A16" s="720" t="s">
        <v>1027</v>
      </c>
      <c r="B16" s="716" t="s">
        <v>243</v>
      </c>
      <c r="C16" s="716" t="s">
        <v>1028</v>
      </c>
      <c r="D16" s="718"/>
      <c r="E16" s="1594">
        <v>3</v>
      </c>
      <c r="F16" s="718"/>
      <c r="G16" s="718"/>
      <c r="H16" s="718"/>
      <c r="I16" s="718"/>
      <c r="J16" s="718"/>
      <c r="K16" s="718"/>
      <c r="L16" s="718"/>
      <c r="M16" s="718"/>
      <c r="N16" s="718"/>
      <c r="O16" s="718"/>
      <c r="P16" s="174">
        <v>15300</v>
      </c>
      <c r="Q16" s="123"/>
      <c r="R16" s="124"/>
      <c r="S16" s="1621"/>
      <c r="T16" s="2070"/>
      <c r="U16" s="2070"/>
      <c r="V16" s="2070"/>
      <c r="W16" s="2070"/>
    </row>
    <row r="17" spans="1:23" ht="28.5">
      <c r="A17" s="720" t="s">
        <v>1029</v>
      </c>
      <c r="B17" s="716" t="s">
        <v>1030</v>
      </c>
      <c r="C17" s="716" t="s">
        <v>1031</v>
      </c>
      <c r="D17" s="718"/>
      <c r="E17" s="1594">
        <v>2</v>
      </c>
      <c r="F17" s="718"/>
      <c r="G17" s="718"/>
      <c r="H17" s="718"/>
      <c r="I17" s="718"/>
      <c r="J17" s="718"/>
      <c r="K17" s="718"/>
      <c r="L17" s="718"/>
      <c r="M17" s="718"/>
      <c r="N17" s="718"/>
      <c r="O17" s="718"/>
      <c r="P17" s="174">
        <v>130000</v>
      </c>
      <c r="Q17" s="123"/>
      <c r="R17" s="124"/>
      <c r="S17" s="1621"/>
      <c r="T17" s="2070"/>
      <c r="U17" s="2070"/>
      <c r="V17" s="2070"/>
      <c r="W17" s="2070"/>
    </row>
    <row r="18" spans="1:23" ht="28.5">
      <c r="A18" s="720" t="s">
        <v>1032</v>
      </c>
      <c r="B18" s="716" t="s">
        <v>1033</v>
      </c>
      <c r="C18" s="716" t="s">
        <v>1034</v>
      </c>
      <c r="D18" s="718"/>
      <c r="E18" s="1594">
        <v>1</v>
      </c>
      <c r="F18" s="718"/>
      <c r="G18" s="718"/>
      <c r="H18" s="718"/>
      <c r="I18" s="718"/>
      <c r="J18" s="718"/>
      <c r="K18" s="718"/>
      <c r="L18" s="718"/>
      <c r="M18" s="718"/>
      <c r="N18" s="718"/>
      <c r="O18" s="718"/>
      <c r="P18" s="174">
        <v>120000</v>
      </c>
      <c r="Q18" s="123"/>
      <c r="R18" s="124"/>
      <c r="S18" s="1621"/>
      <c r="T18" s="2070"/>
      <c r="U18" s="2070"/>
      <c r="V18" s="2070"/>
      <c r="W18" s="2070"/>
    </row>
    <row r="19" spans="1:23" ht="28.5">
      <c r="A19" s="720" t="s">
        <v>1035</v>
      </c>
      <c r="B19" s="716" t="s">
        <v>1036</v>
      </c>
      <c r="C19" s="716" t="s">
        <v>1037</v>
      </c>
      <c r="D19" s="718"/>
      <c r="E19" s="1594">
        <v>5</v>
      </c>
      <c r="F19" s="718"/>
      <c r="G19" s="718"/>
      <c r="H19" s="718"/>
      <c r="I19" s="718"/>
      <c r="J19" s="718"/>
      <c r="K19" s="718"/>
      <c r="L19" s="718"/>
      <c r="M19" s="718"/>
      <c r="N19" s="718"/>
      <c r="O19" s="718"/>
      <c r="P19" s="174">
        <v>61300</v>
      </c>
      <c r="Q19" s="123"/>
      <c r="R19" s="124"/>
      <c r="S19" s="1621"/>
      <c r="T19" s="2070"/>
      <c r="U19" s="2070"/>
      <c r="V19" s="2070"/>
      <c r="W19" s="2070"/>
    </row>
    <row r="20" spans="1:23" ht="42.75">
      <c r="A20" s="720" t="s">
        <v>1038</v>
      </c>
      <c r="B20" s="716" t="s">
        <v>1039</v>
      </c>
      <c r="C20" s="716" t="s">
        <v>1040</v>
      </c>
      <c r="D20" s="718"/>
      <c r="E20" s="1594">
        <v>42</v>
      </c>
      <c r="F20" s="718"/>
      <c r="G20" s="718"/>
      <c r="H20" s="718"/>
      <c r="I20" s="718"/>
      <c r="J20" s="718"/>
      <c r="K20" s="718"/>
      <c r="L20" s="718"/>
      <c r="M20" s="718"/>
      <c r="N20" s="718"/>
      <c r="O20" s="718"/>
      <c r="P20" s="174">
        <v>13400</v>
      </c>
      <c r="Q20" s="123"/>
      <c r="R20" s="124"/>
      <c r="S20" s="1621"/>
      <c r="T20" s="2070"/>
      <c r="U20" s="2070"/>
      <c r="V20" s="2070"/>
      <c r="W20" s="2070"/>
    </row>
    <row r="21" spans="1:23" ht="28.5">
      <c r="A21" s="1159" t="s">
        <v>1041</v>
      </c>
      <c r="B21" s="728" t="s">
        <v>1042</v>
      </c>
      <c r="C21" s="728" t="s">
        <v>483</v>
      </c>
      <c r="D21" s="718"/>
      <c r="E21" s="718"/>
      <c r="F21" s="1594">
        <v>1</v>
      </c>
      <c r="G21" s="718"/>
      <c r="H21" s="718"/>
      <c r="I21" s="718"/>
      <c r="J21" s="718"/>
      <c r="K21" s="718"/>
      <c r="L21" s="718"/>
      <c r="M21" s="1594">
        <v>1</v>
      </c>
      <c r="N21" s="718"/>
      <c r="O21" s="718"/>
      <c r="P21" s="1629"/>
      <c r="Q21" s="123"/>
      <c r="R21" s="124"/>
      <c r="S21" s="1621"/>
      <c r="T21" s="2070"/>
      <c r="U21" s="2070"/>
      <c r="V21" s="2070"/>
      <c r="W21" s="2070"/>
    </row>
    <row r="22" spans="1:23" ht="42.75">
      <c r="A22" s="720" t="s">
        <v>1043</v>
      </c>
      <c r="B22" s="716" t="s">
        <v>1044</v>
      </c>
      <c r="C22" s="716" t="s">
        <v>1045</v>
      </c>
      <c r="D22" s="1630"/>
      <c r="E22" s="1630"/>
      <c r="F22" s="1594">
        <v>1</v>
      </c>
      <c r="G22" s="1630"/>
      <c r="H22" s="1630"/>
      <c r="I22" s="1630"/>
      <c r="J22" s="1630"/>
      <c r="K22" s="1594">
        <v>1</v>
      </c>
      <c r="L22" s="1630"/>
      <c r="M22" s="1630"/>
      <c r="N22" s="1630"/>
      <c r="O22" s="1630"/>
      <c r="P22" s="1631"/>
      <c r="Q22" s="127"/>
      <c r="R22" s="128"/>
      <c r="S22" s="1621"/>
      <c r="T22" s="2070"/>
      <c r="U22" s="2070"/>
      <c r="V22" s="2070"/>
      <c r="W22" s="2070"/>
    </row>
    <row r="23" spans="1:23" ht="28.5">
      <c r="A23" s="720" t="s">
        <v>1046</v>
      </c>
      <c r="B23" s="716" t="s">
        <v>1047</v>
      </c>
      <c r="C23" s="716" t="s">
        <v>1048</v>
      </c>
      <c r="D23" s="1630"/>
      <c r="E23" s="1630"/>
      <c r="F23" s="1594">
        <v>1</v>
      </c>
      <c r="G23" s="1630"/>
      <c r="H23" s="1630"/>
      <c r="I23" s="1630"/>
      <c r="J23" s="1630"/>
      <c r="K23" s="718"/>
      <c r="L23" s="1630"/>
      <c r="M23" s="1630"/>
      <c r="N23" s="1630"/>
      <c r="O23" s="1630"/>
      <c r="P23" s="1631"/>
      <c r="Q23" s="127"/>
      <c r="R23" s="128"/>
      <c r="S23" s="1621"/>
      <c r="T23" s="2070"/>
      <c r="U23" s="2070"/>
      <c r="V23" s="2070"/>
      <c r="W23" s="2070"/>
    </row>
    <row r="24" spans="1:23" ht="28.5">
      <c r="A24" s="720" t="s">
        <v>1049</v>
      </c>
      <c r="B24" s="716" t="s">
        <v>1050</v>
      </c>
      <c r="C24" s="716" t="s">
        <v>1051</v>
      </c>
      <c r="D24" s="1632">
        <v>1</v>
      </c>
      <c r="E24" s="1630"/>
      <c r="F24" s="718"/>
      <c r="G24" s="1630"/>
      <c r="H24" s="1630"/>
      <c r="I24" s="1630"/>
      <c r="J24" s="1630"/>
      <c r="K24" s="718"/>
      <c r="L24" s="1630"/>
      <c r="M24" s="1630"/>
      <c r="N24" s="1630"/>
      <c r="O24" s="1630"/>
      <c r="P24" s="1631"/>
      <c r="Q24" s="127"/>
      <c r="R24" s="128"/>
      <c r="S24" s="1621"/>
      <c r="T24" s="2070"/>
      <c r="U24" s="2070"/>
      <c r="V24" s="2070"/>
      <c r="W24" s="2070"/>
    </row>
    <row r="25" spans="1:23" ht="28.5">
      <c r="A25" s="720" t="s">
        <v>1052</v>
      </c>
      <c r="B25" s="716" t="s">
        <v>1053</v>
      </c>
      <c r="C25" s="716" t="s">
        <v>1054</v>
      </c>
      <c r="D25" s="1632">
        <v>1</v>
      </c>
      <c r="E25" s="1630"/>
      <c r="F25" s="718"/>
      <c r="G25" s="1630"/>
      <c r="H25" s="1630"/>
      <c r="I25" s="1630"/>
      <c r="J25" s="1630"/>
      <c r="K25" s="718"/>
      <c r="L25" s="1630"/>
      <c r="M25" s="1630"/>
      <c r="N25" s="1630"/>
      <c r="O25" s="1630"/>
      <c r="P25" s="1631"/>
      <c r="Q25" s="127"/>
      <c r="R25" s="128"/>
      <c r="S25" s="1621"/>
      <c r="T25" s="2070"/>
      <c r="U25" s="2070"/>
      <c r="V25" s="2070"/>
      <c r="W25" s="2070"/>
    </row>
    <row r="26" spans="1:23" ht="29.25" thickBot="1">
      <c r="A26" s="720" t="s">
        <v>1055</v>
      </c>
      <c r="B26" s="716" t="s">
        <v>1056</v>
      </c>
      <c r="C26" s="716" t="s">
        <v>1057</v>
      </c>
      <c r="D26" s="1632">
        <v>3</v>
      </c>
      <c r="E26" s="1632">
        <v>3</v>
      </c>
      <c r="F26" s="1594">
        <v>3</v>
      </c>
      <c r="G26" s="1632">
        <v>3</v>
      </c>
      <c r="H26" s="1632">
        <v>3</v>
      </c>
      <c r="I26" s="1632">
        <v>3</v>
      </c>
      <c r="J26" s="1632">
        <v>3</v>
      </c>
      <c r="K26" s="1594">
        <v>3</v>
      </c>
      <c r="L26" s="1632">
        <v>3</v>
      </c>
      <c r="M26" s="1632">
        <v>3</v>
      </c>
      <c r="N26" s="1632">
        <v>3</v>
      </c>
      <c r="O26" s="1632">
        <v>3</v>
      </c>
      <c r="P26" s="1629"/>
      <c r="Q26" s="127"/>
      <c r="R26" s="128"/>
      <c r="S26" s="1621"/>
      <c r="T26" s="2071"/>
      <c r="U26" s="2071"/>
      <c r="V26" s="2071"/>
      <c r="W26" s="2071"/>
    </row>
    <row r="27" spans="1:23">
      <c r="P27" s="129"/>
      <c r="S27" s="180"/>
    </row>
    <row r="28" spans="1:23">
      <c r="P28" s="199"/>
      <c r="S28" s="180"/>
    </row>
    <row r="29" spans="1:23">
      <c r="P29" s="131"/>
    </row>
    <row r="31" spans="1:23">
      <c r="P31" s="131"/>
    </row>
  </sheetData>
  <mergeCells count="19">
    <mergeCell ref="G8:I8"/>
    <mergeCell ref="A1:A3"/>
    <mergeCell ref="B1:W1"/>
    <mergeCell ref="T10:T26"/>
    <mergeCell ref="U10:U26"/>
    <mergeCell ref="V10:V26"/>
    <mergeCell ref="W10:W26"/>
    <mergeCell ref="B2:W2"/>
    <mergeCell ref="B3:W3"/>
    <mergeCell ref="P8:S8"/>
    <mergeCell ref="T8:W8"/>
    <mergeCell ref="U9:V9"/>
    <mergeCell ref="J8:L8"/>
    <mergeCell ref="M8:O8"/>
    <mergeCell ref="A7:C7"/>
    <mergeCell ref="A8:A9"/>
    <mergeCell ref="B8:B9"/>
    <mergeCell ref="C8:C9"/>
    <mergeCell ref="D8:F8"/>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4"/>
  <sheetViews>
    <sheetView topLeftCell="A46" zoomScale="65" workbookViewId="0">
      <selection activeCell="A10" sqref="A10:W11"/>
    </sheetView>
  </sheetViews>
  <sheetFormatPr baseColWidth="10" defaultColWidth="11.140625" defaultRowHeight="16.5"/>
  <cols>
    <col min="1" max="1" width="45" style="159" customWidth="1"/>
    <col min="2" max="2" width="29.5703125" style="132" customWidth="1"/>
    <col min="3" max="3" width="21.28515625" style="77" customWidth="1"/>
    <col min="4" max="4" width="5.85546875" style="133" customWidth="1"/>
    <col min="5" max="5" width="6.140625" style="133" customWidth="1"/>
    <col min="6" max="7" width="5.28515625" style="133" customWidth="1"/>
    <col min="8" max="8" width="6.7109375" style="133" customWidth="1"/>
    <col min="9" max="9" width="5.5703125" style="133" customWidth="1"/>
    <col min="10" max="10" width="6.140625" style="133" customWidth="1"/>
    <col min="11" max="11" width="5.28515625" style="133" customWidth="1"/>
    <col min="12" max="12" width="6.28515625" style="133" customWidth="1"/>
    <col min="13" max="13" width="5.5703125" style="133" customWidth="1"/>
    <col min="14" max="14" width="6.140625" style="133" customWidth="1"/>
    <col min="15" max="15" width="5.5703125" style="133" customWidth="1"/>
    <col min="16" max="16" width="20.5703125" style="134" customWidth="1"/>
    <col min="17" max="17" width="10.140625" style="77" customWidth="1"/>
    <col min="18" max="18" width="13.140625" style="77" customWidth="1"/>
    <col min="19" max="19" width="17.140625" style="135" customWidth="1"/>
    <col min="20" max="20" width="19.85546875" style="77" customWidth="1"/>
    <col min="21" max="22" width="11.42578125" style="77"/>
    <col min="23" max="23" width="25.140625" style="77" customWidth="1"/>
    <col min="24" max="256" width="11.42578125" style="77"/>
    <col min="257" max="257" width="34.28515625" style="77" customWidth="1"/>
    <col min="258" max="258" width="25.42578125" style="77" customWidth="1"/>
    <col min="259" max="259" width="16.7109375" style="77" customWidth="1"/>
    <col min="260" max="260" width="4.7109375" style="77" customWidth="1"/>
    <col min="261" max="261" width="3.5703125" style="77" customWidth="1"/>
    <col min="262" max="262" width="4.7109375" style="77" customWidth="1"/>
    <col min="263" max="263" width="3.85546875" style="77" customWidth="1"/>
    <col min="264" max="264" width="4.28515625" style="77" bestFit="1" customWidth="1"/>
    <col min="265" max="265" width="3.85546875" style="77" customWidth="1"/>
    <col min="266" max="266" width="3.28515625" style="77" customWidth="1"/>
    <col min="267" max="268" width="3.7109375" style="77" bestFit="1" customWidth="1"/>
    <col min="269" max="269" width="3.7109375" style="77" customWidth="1"/>
    <col min="270" max="270" width="4.28515625" style="77" customWidth="1"/>
    <col min="271" max="271" width="3.28515625" style="77" bestFit="1" customWidth="1"/>
    <col min="272" max="272" width="21.28515625" style="77" customWidth="1"/>
    <col min="273" max="273" width="8.7109375" style="77" bestFit="1" customWidth="1"/>
    <col min="274" max="274" width="9.42578125" style="77" bestFit="1" customWidth="1"/>
    <col min="275" max="275" width="14.42578125" style="77" customWidth="1"/>
    <col min="276" max="512" width="11.42578125" style="77"/>
    <col min="513" max="513" width="34.28515625" style="77" customWidth="1"/>
    <col min="514" max="514" width="25.42578125" style="77" customWidth="1"/>
    <col min="515" max="515" width="16.7109375" style="77" customWidth="1"/>
    <col min="516" max="516" width="4.7109375" style="77" customWidth="1"/>
    <col min="517" max="517" width="3.5703125" style="77" customWidth="1"/>
    <col min="518" max="518" width="4.7109375" style="77" customWidth="1"/>
    <col min="519" max="519" width="3.85546875" style="77" customWidth="1"/>
    <col min="520" max="520" width="4.28515625" style="77" bestFit="1" customWidth="1"/>
    <col min="521" max="521" width="3.85546875" style="77" customWidth="1"/>
    <col min="522" max="522" width="3.28515625" style="77" customWidth="1"/>
    <col min="523" max="524" width="3.7109375" style="77" bestFit="1" customWidth="1"/>
    <col min="525" max="525" width="3.7109375" style="77" customWidth="1"/>
    <col min="526" max="526" width="4.28515625" style="77" customWidth="1"/>
    <col min="527" max="527" width="3.28515625" style="77" bestFit="1" customWidth="1"/>
    <col min="528" max="528" width="21.28515625" style="77" customWidth="1"/>
    <col min="529" max="529" width="8.7109375" style="77" bestFit="1" customWidth="1"/>
    <col min="530" max="530" width="9.42578125" style="77" bestFit="1" customWidth="1"/>
    <col min="531" max="531" width="14.42578125" style="77" customWidth="1"/>
    <col min="532" max="768" width="11.42578125" style="77"/>
    <col min="769" max="769" width="34.28515625" style="77" customWidth="1"/>
    <col min="770" max="770" width="25.42578125" style="77" customWidth="1"/>
    <col min="771" max="771" width="16.7109375" style="77" customWidth="1"/>
    <col min="772" max="772" width="4.7109375" style="77" customWidth="1"/>
    <col min="773" max="773" width="3.5703125" style="77" customWidth="1"/>
    <col min="774" max="774" width="4.7109375" style="77" customWidth="1"/>
    <col min="775" max="775" width="3.85546875" style="77" customWidth="1"/>
    <col min="776" max="776" width="4.28515625" style="77" bestFit="1" customWidth="1"/>
    <col min="777" max="777" width="3.85546875" style="77" customWidth="1"/>
    <col min="778" max="778" width="3.28515625" style="77" customWidth="1"/>
    <col min="779" max="780" width="3.7109375" style="77" bestFit="1" customWidth="1"/>
    <col min="781" max="781" width="3.7109375" style="77" customWidth="1"/>
    <col min="782" max="782" width="4.28515625" style="77" customWidth="1"/>
    <col min="783" max="783" width="3.28515625" style="77" bestFit="1" customWidth="1"/>
    <col min="784" max="784" width="21.28515625" style="77" customWidth="1"/>
    <col min="785" max="785" width="8.7109375" style="77" bestFit="1" customWidth="1"/>
    <col min="786" max="786" width="9.42578125" style="77" bestFit="1" customWidth="1"/>
    <col min="787" max="787" width="14.42578125" style="77" customWidth="1"/>
    <col min="788" max="1024" width="11.42578125" style="77"/>
    <col min="1025" max="1025" width="34.28515625" style="77" customWidth="1"/>
    <col min="1026" max="1026" width="25.42578125" style="77" customWidth="1"/>
    <col min="1027" max="1027" width="16.7109375" style="77" customWidth="1"/>
    <col min="1028" max="1028" width="4.7109375" style="77" customWidth="1"/>
    <col min="1029" max="1029" width="3.5703125" style="77" customWidth="1"/>
    <col min="1030" max="1030" width="4.7109375" style="77" customWidth="1"/>
    <col min="1031" max="1031" width="3.85546875" style="77" customWidth="1"/>
    <col min="1032" max="1032" width="4.28515625" style="77" bestFit="1" customWidth="1"/>
    <col min="1033" max="1033" width="3.85546875" style="77" customWidth="1"/>
    <col min="1034" max="1034" width="3.28515625" style="77" customWidth="1"/>
    <col min="1035" max="1036" width="3.7109375" style="77" bestFit="1" customWidth="1"/>
    <col min="1037" max="1037" width="3.7109375" style="77" customWidth="1"/>
    <col min="1038" max="1038" width="4.28515625" style="77" customWidth="1"/>
    <col min="1039" max="1039" width="3.28515625" style="77" bestFit="1" customWidth="1"/>
    <col min="1040" max="1040" width="21.28515625" style="77" customWidth="1"/>
    <col min="1041" max="1041" width="8.7109375" style="77" bestFit="1" customWidth="1"/>
    <col min="1042" max="1042" width="9.42578125" style="77" bestFit="1" customWidth="1"/>
    <col min="1043" max="1043" width="14.42578125" style="77" customWidth="1"/>
    <col min="1044" max="1280" width="11.42578125" style="77"/>
    <col min="1281" max="1281" width="34.28515625" style="77" customWidth="1"/>
    <col min="1282" max="1282" width="25.42578125" style="77" customWidth="1"/>
    <col min="1283" max="1283" width="16.7109375" style="77" customWidth="1"/>
    <col min="1284" max="1284" width="4.7109375" style="77" customWidth="1"/>
    <col min="1285" max="1285" width="3.5703125" style="77" customWidth="1"/>
    <col min="1286" max="1286" width="4.7109375" style="77" customWidth="1"/>
    <col min="1287" max="1287" width="3.85546875" style="77" customWidth="1"/>
    <col min="1288" max="1288" width="4.28515625" style="77" bestFit="1" customWidth="1"/>
    <col min="1289" max="1289" width="3.85546875" style="77" customWidth="1"/>
    <col min="1290" max="1290" width="3.28515625" style="77" customWidth="1"/>
    <col min="1291" max="1292" width="3.7109375" style="77" bestFit="1" customWidth="1"/>
    <col min="1293" max="1293" width="3.7109375" style="77" customWidth="1"/>
    <col min="1294" max="1294" width="4.28515625" style="77" customWidth="1"/>
    <col min="1295" max="1295" width="3.28515625" style="77" bestFit="1" customWidth="1"/>
    <col min="1296" max="1296" width="21.28515625" style="77" customWidth="1"/>
    <col min="1297" max="1297" width="8.7109375" style="77" bestFit="1" customWidth="1"/>
    <col min="1298" max="1298" width="9.42578125" style="77" bestFit="1" customWidth="1"/>
    <col min="1299" max="1299" width="14.42578125" style="77" customWidth="1"/>
    <col min="1300" max="1536" width="11.42578125" style="77"/>
    <col min="1537" max="1537" width="34.28515625" style="77" customWidth="1"/>
    <col min="1538" max="1538" width="25.42578125" style="77" customWidth="1"/>
    <col min="1539" max="1539" width="16.7109375" style="77" customWidth="1"/>
    <col min="1540" max="1540" width="4.7109375" style="77" customWidth="1"/>
    <col min="1541" max="1541" width="3.5703125" style="77" customWidth="1"/>
    <col min="1542" max="1542" width="4.7109375" style="77" customWidth="1"/>
    <col min="1543" max="1543" width="3.85546875" style="77" customWidth="1"/>
    <col min="1544" max="1544" width="4.28515625" style="77" bestFit="1" customWidth="1"/>
    <col min="1545" max="1545" width="3.85546875" style="77" customWidth="1"/>
    <col min="1546" max="1546" width="3.28515625" style="77" customWidth="1"/>
    <col min="1547" max="1548" width="3.7109375" style="77" bestFit="1" customWidth="1"/>
    <col min="1549" max="1549" width="3.7109375" style="77" customWidth="1"/>
    <col min="1550" max="1550" width="4.28515625" style="77" customWidth="1"/>
    <col min="1551" max="1551" width="3.28515625" style="77" bestFit="1" customWidth="1"/>
    <col min="1552" max="1552" width="21.28515625" style="77" customWidth="1"/>
    <col min="1553" max="1553" width="8.7109375" style="77" bestFit="1" customWidth="1"/>
    <col min="1554" max="1554" width="9.42578125" style="77" bestFit="1" customWidth="1"/>
    <col min="1555" max="1555" width="14.42578125" style="77" customWidth="1"/>
    <col min="1556" max="1792" width="11.42578125" style="77"/>
    <col min="1793" max="1793" width="34.28515625" style="77" customWidth="1"/>
    <col min="1794" max="1794" width="25.42578125" style="77" customWidth="1"/>
    <col min="1795" max="1795" width="16.7109375" style="77" customWidth="1"/>
    <col min="1796" max="1796" width="4.7109375" style="77" customWidth="1"/>
    <col min="1797" max="1797" width="3.5703125" style="77" customWidth="1"/>
    <col min="1798" max="1798" width="4.7109375" style="77" customWidth="1"/>
    <col min="1799" max="1799" width="3.85546875" style="77" customWidth="1"/>
    <col min="1800" max="1800" width="4.28515625" style="77" bestFit="1" customWidth="1"/>
    <col min="1801" max="1801" width="3.85546875" style="77" customWidth="1"/>
    <col min="1802" max="1802" width="3.28515625" style="77" customWidth="1"/>
    <col min="1803" max="1804" width="3.7109375" style="77" bestFit="1" customWidth="1"/>
    <col min="1805" max="1805" width="3.7109375" style="77" customWidth="1"/>
    <col min="1806" max="1806" width="4.28515625" style="77" customWidth="1"/>
    <col min="1807" max="1807" width="3.28515625" style="77" bestFit="1" customWidth="1"/>
    <col min="1808" max="1808" width="21.28515625" style="77" customWidth="1"/>
    <col min="1809" max="1809" width="8.7109375" style="77" bestFit="1" customWidth="1"/>
    <col min="1810" max="1810" width="9.42578125" style="77" bestFit="1" customWidth="1"/>
    <col min="1811" max="1811" width="14.42578125" style="77" customWidth="1"/>
    <col min="1812" max="2048" width="11.42578125" style="77"/>
    <col min="2049" max="2049" width="34.28515625" style="77" customWidth="1"/>
    <col min="2050" max="2050" width="25.42578125" style="77" customWidth="1"/>
    <col min="2051" max="2051" width="16.7109375" style="77" customWidth="1"/>
    <col min="2052" max="2052" width="4.7109375" style="77" customWidth="1"/>
    <col min="2053" max="2053" width="3.5703125" style="77" customWidth="1"/>
    <col min="2054" max="2054" width="4.7109375" style="77" customWidth="1"/>
    <col min="2055" max="2055" width="3.85546875" style="77" customWidth="1"/>
    <col min="2056" max="2056" width="4.28515625" style="77" bestFit="1" customWidth="1"/>
    <col min="2057" max="2057" width="3.85546875" style="77" customWidth="1"/>
    <col min="2058" max="2058" width="3.28515625" style="77" customWidth="1"/>
    <col min="2059" max="2060" width="3.7109375" style="77" bestFit="1" customWidth="1"/>
    <col min="2061" max="2061" width="3.7109375" style="77" customWidth="1"/>
    <col min="2062" max="2062" width="4.28515625" style="77" customWidth="1"/>
    <col min="2063" max="2063" width="3.28515625" style="77" bestFit="1" customWidth="1"/>
    <col min="2064" max="2064" width="21.28515625" style="77" customWidth="1"/>
    <col min="2065" max="2065" width="8.7109375" style="77" bestFit="1" customWidth="1"/>
    <col min="2066" max="2066" width="9.42578125" style="77" bestFit="1" customWidth="1"/>
    <col min="2067" max="2067" width="14.42578125" style="77" customWidth="1"/>
    <col min="2068" max="2304" width="11.42578125" style="77"/>
    <col min="2305" max="2305" width="34.28515625" style="77" customWidth="1"/>
    <col min="2306" max="2306" width="25.42578125" style="77" customWidth="1"/>
    <col min="2307" max="2307" width="16.7109375" style="77" customWidth="1"/>
    <col min="2308" max="2308" width="4.7109375" style="77" customWidth="1"/>
    <col min="2309" max="2309" width="3.5703125" style="77" customWidth="1"/>
    <col min="2310" max="2310" width="4.7109375" style="77" customWidth="1"/>
    <col min="2311" max="2311" width="3.85546875" style="77" customWidth="1"/>
    <col min="2312" max="2312" width="4.28515625" style="77" bestFit="1" customWidth="1"/>
    <col min="2313" max="2313" width="3.85546875" style="77" customWidth="1"/>
    <col min="2314" max="2314" width="3.28515625" style="77" customWidth="1"/>
    <col min="2315" max="2316" width="3.7109375" style="77" bestFit="1" customWidth="1"/>
    <col min="2317" max="2317" width="3.7109375" style="77" customWidth="1"/>
    <col min="2318" max="2318" width="4.28515625" style="77" customWidth="1"/>
    <col min="2319" max="2319" width="3.28515625" style="77" bestFit="1" customWidth="1"/>
    <col min="2320" max="2320" width="21.28515625" style="77" customWidth="1"/>
    <col min="2321" max="2321" width="8.7109375" style="77" bestFit="1" customWidth="1"/>
    <col min="2322" max="2322" width="9.42578125" style="77" bestFit="1" customWidth="1"/>
    <col min="2323" max="2323" width="14.42578125" style="77" customWidth="1"/>
    <col min="2324" max="2560" width="11.42578125" style="77"/>
    <col min="2561" max="2561" width="34.28515625" style="77" customWidth="1"/>
    <col min="2562" max="2562" width="25.42578125" style="77" customWidth="1"/>
    <col min="2563" max="2563" width="16.7109375" style="77" customWidth="1"/>
    <col min="2564" max="2564" width="4.7109375" style="77" customWidth="1"/>
    <col min="2565" max="2565" width="3.5703125" style="77" customWidth="1"/>
    <col min="2566" max="2566" width="4.7109375" style="77" customWidth="1"/>
    <col min="2567" max="2567" width="3.85546875" style="77" customWidth="1"/>
    <col min="2568" max="2568" width="4.28515625" style="77" bestFit="1" customWidth="1"/>
    <col min="2569" max="2569" width="3.85546875" style="77" customWidth="1"/>
    <col min="2570" max="2570" width="3.28515625" style="77" customWidth="1"/>
    <col min="2571" max="2572" width="3.7109375" style="77" bestFit="1" customWidth="1"/>
    <col min="2573" max="2573" width="3.7109375" style="77" customWidth="1"/>
    <col min="2574" max="2574" width="4.28515625" style="77" customWidth="1"/>
    <col min="2575" max="2575" width="3.28515625" style="77" bestFit="1" customWidth="1"/>
    <col min="2576" max="2576" width="21.28515625" style="77" customWidth="1"/>
    <col min="2577" max="2577" width="8.7109375" style="77" bestFit="1" customWidth="1"/>
    <col min="2578" max="2578" width="9.42578125" style="77" bestFit="1" customWidth="1"/>
    <col min="2579" max="2579" width="14.42578125" style="77" customWidth="1"/>
    <col min="2580" max="2816" width="11.42578125" style="77"/>
    <col min="2817" max="2817" width="34.28515625" style="77" customWidth="1"/>
    <col min="2818" max="2818" width="25.42578125" style="77" customWidth="1"/>
    <col min="2819" max="2819" width="16.7109375" style="77" customWidth="1"/>
    <col min="2820" max="2820" width="4.7109375" style="77" customWidth="1"/>
    <col min="2821" max="2821" width="3.5703125" style="77" customWidth="1"/>
    <col min="2822" max="2822" width="4.7109375" style="77" customWidth="1"/>
    <col min="2823" max="2823" width="3.85546875" style="77" customWidth="1"/>
    <col min="2824" max="2824" width="4.28515625" style="77" bestFit="1" customWidth="1"/>
    <col min="2825" max="2825" width="3.85546875" style="77" customWidth="1"/>
    <col min="2826" max="2826" width="3.28515625" style="77" customWidth="1"/>
    <col min="2827" max="2828" width="3.7109375" style="77" bestFit="1" customWidth="1"/>
    <col min="2829" max="2829" width="3.7109375" style="77" customWidth="1"/>
    <col min="2830" max="2830" width="4.28515625" style="77" customWidth="1"/>
    <col min="2831" max="2831" width="3.28515625" style="77" bestFit="1" customWidth="1"/>
    <col min="2832" max="2832" width="21.28515625" style="77" customWidth="1"/>
    <col min="2833" max="2833" width="8.7109375" style="77" bestFit="1" customWidth="1"/>
    <col min="2834" max="2834" width="9.42578125" style="77" bestFit="1" customWidth="1"/>
    <col min="2835" max="2835" width="14.42578125" style="77" customWidth="1"/>
    <col min="2836" max="3072" width="11.42578125" style="77"/>
    <col min="3073" max="3073" width="34.28515625" style="77" customWidth="1"/>
    <col min="3074" max="3074" width="25.42578125" style="77" customWidth="1"/>
    <col min="3075" max="3075" width="16.7109375" style="77" customWidth="1"/>
    <col min="3076" max="3076" width="4.7109375" style="77" customWidth="1"/>
    <col min="3077" max="3077" width="3.5703125" style="77" customWidth="1"/>
    <col min="3078" max="3078" width="4.7109375" style="77" customWidth="1"/>
    <col min="3079" max="3079" width="3.85546875" style="77" customWidth="1"/>
    <col min="3080" max="3080" width="4.28515625" style="77" bestFit="1" customWidth="1"/>
    <col min="3081" max="3081" width="3.85546875" style="77" customWidth="1"/>
    <col min="3082" max="3082" width="3.28515625" style="77" customWidth="1"/>
    <col min="3083" max="3084" width="3.7109375" style="77" bestFit="1" customWidth="1"/>
    <col min="3085" max="3085" width="3.7109375" style="77" customWidth="1"/>
    <col min="3086" max="3086" width="4.28515625" style="77" customWidth="1"/>
    <col min="3087" max="3087" width="3.28515625" style="77" bestFit="1" customWidth="1"/>
    <col min="3088" max="3088" width="21.28515625" style="77" customWidth="1"/>
    <col min="3089" max="3089" width="8.7109375" style="77" bestFit="1" customWidth="1"/>
    <col min="3090" max="3090" width="9.42578125" style="77" bestFit="1" customWidth="1"/>
    <col min="3091" max="3091" width="14.42578125" style="77" customWidth="1"/>
    <col min="3092" max="3328" width="11.42578125" style="77"/>
    <col min="3329" max="3329" width="34.28515625" style="77" customWidth="1"/>
    <col min="3330" max="3330" width="25.42578125" style="77" customWidth="1"/>
    <col min="3331" max="3331" width="16.7109375" style="77" customWidth="1"/>
    <col min="3332" max="3332" width="4.7109375" style="77" customWidth="1"/>
    <col min="3333" max="3333" width="3.5703125" style="77" customWidth="1"/>
    <col min="3334" max="3334" width="4.7109375" style="77" customWidth="1"/>
    <col min="3335" max="3335" width="3.85546875" style="77" customWidth="1"/>
    <col min="3336" max="3336" width="4.28515625" style="77" bestFit="1" customWidth="1"/>
    <col min="3337" max="3337" width="3.85546875" style="77" customWidth="1"/>
    <col min="3338" max="3338" width="3.28515625" style="77" customWidth="1"/>
    <col min="3339" max="3340" width="3.7109375" style="77" bestFit="1" customWidth="1"/>
    <col min="3341" max="3341" width="3.7109375" style="77" customWidth="1"/>
    <col min="3342" max="3342" width="4.28515625" style="77" customWidth="1"/>
    <col min="3343" max="3343" width="3.28515625" style="77" bestFit="1" customWidth="1"/>
    <col min="3344" max="3344" width="21.28515625" style="77" customWidth="1"/>
    <col min="3345" max="3345" width="8.7109375" style="77" bestFit="1" customWidth="1"/>
    <col min="3346" max="3346" width="9.42578125" style="77" bestFit="1" customWidth="1"/>
    <col min="3347" max="3347" width="14.42578125" style="77" customWidth="1"/>
    <col min="3348" max="3584" width="11.42578125" style="77"/>
    <col min="3585" max="3585" width="34.28515625" style="77" customWidth="1"/>
    <col min="3586" max="3586" width="25.42578125" style="77" customWidth="1"/>
    <col min="3587" max="3587" width="16.7109375" style="77" customWidth="1"/>
    <col min="3588" max="3588" width="4.7109375" style="77" customWidth="1"/>
    <col min="3589" max="3589" width="3.5703125" style="77" customWidth="1"/>
    <col min="3590" max="3590" width="4.7109375" style="77" customWidth="1"/>
    <col min="3591" max="3591" width="3.85546875" style="77" customWidth="1"/>
    <col min="3592" max="3592" width="4.28515625" style="77" bestFit="1" customWidth="1"/>
    <col min="3593" max="3593" width="3.85546875" style="77" customWidth="1"/>
    <col min="3594" max="3594" width="3.28515625" style="77" customWidth="1"/>
    <col min="3595" max="3596" width="3.7109375" style="77" bestFit="1" customWidth="1"/>
    <col min="3597" max="3597" width="3.7109375" style="77" customWidth="1"/>
    <col min="3598" max="3598" width="4.28515625" style="77" customWidth="1"/>
    <col min="3599" max="3599" width="3.28515625" style="77" bestFit="1" customWidth="1"/>
    <col min="3600" max="3600" width="21.28515625" style="77" customWidth="1"/>
    <col min="3601" max="3601" width="8.7109375" style="77" bestFit="1" customWidth="1"/>
    <col min="3602" max="3602" width="9.42578125" style="77" bestFit="1" customWidth="1"/>
    <col min="3603" max="3603" width="14.42578125" style="77" customWidth="1"/>
    <col min="3604" max="3840" width="11.42578125" style="77"/>
    <col min="3841" max="3841" width="34.28515625" style="77" customWidth="1"/>
    <col min="3842" max="3842" width="25.42578125" style="77" customWidth="1"/>
    <col min="3843" max="3843" width="16.7109375" style="77" customWidth="1"/>
    <col min="3844" max="3844" width="4.7109375" style="77" customWidth="1"/>
    <col min="3845" max="3845" width="3.5703125" style="77" customWidth="1"/>
    <col min="3846" max="3846" width="4.7109375" style="77" customWidth="1"/>
    <col min="3847" max="3847" width="3.85546875" style="77" customWidth="1"/>
    <col min="3848" max="3848" width="4.28515625" style="77" bestFit="1" customWidth="1"/>
    <col min="3849" max="3849" width="3.85546875" style="77" customWidth="1"/>
    <col min="3850" max="3850" width="3.28515625" style="77" customWidth="1"/>
    <col min="3851" max="3852" width="3.7109375" style="77" bestFit="1" customWidth="1"/>
    <col min="3853" max="3853" width="3.7109375" style="77" customWidth="1"/>
    <col min="3854" max="3854" width="4.28515625" style="77" customWidth="1"/>
    <col min="3855" max="3855" width="3.28515625" style="77" bestFit="1" customWidth="1"/>
    <col min="3856" max="3856" width="21.28515625" style="77" customWidth="1"/>
    <col min="3857" max="3857" width="8.7109375" style="77" bestFit="1" customWidth="1"/>
    <col min="3858" max="3858" width="9.42578125" style="77" bestFit="1" customWidth="1"/>
    <col min="3859" max="3859" width="14.42578125" style="77" customWidth="1"/>
    <col min="3860" max="4096" width="11.42578125" style="77"/>
    <col min="4097" max="4097" width="34.28515625" style="77" customWidth="1"/>
    <col min="4098" max="4098" width="25.42578125" style="77" customWidth="1"/>
    <col min="4099" max="4099" width="16.7109375" style="77" customWidth="1"/>
    <col min="4100" max="4100" width="4.7109375" style="77" customWidth="1"/>
    <col min="4101" max="4101" width="3.5703125" style="77" customWidth="1"/>
    <col min="4102" max="4102" width="4.7109375" style="77" customWidth="1"/>
    <col min="4103" max="4103" width="3.85546875" style="77" customWidth="1"/>
    <col min="4104" max="4104" width="4.28515625" style="77" bestFit="1" customWidth="1"/>
    <col min="4105" max="4105" width="3.85546875" style="77" customWidth="1"/>
    <col min="4106" max="4106" width="3.28515625" style="77" customWidth="1"/>
    <col min="4107" max="4108" width="3.7109375" style="77" bestFit="1" customWidth="1"/>
    <col min="4109" max="4109" width="3.7109375" style="77" customWidth="1"/>
    <col min="4110" max="4110" width="4.28515625" style="77" customWidth="1"/>
    <col min="4111" max="4111" width="3.28515625" style="77" bestFit="1" customWidth="1"/>
    <col min="4112" max="4112" width="21.28515625" style="77" customWidth="1"/>
    <col min="4113" max="4113" width="8.7109375" style="77" bestFit="1" customWidth="1"/>
    <col min="4114" max="4114" width="9.42578125" style="77" bestFit="1" customWidth="1"/>
    <col min="4115" max="4115" width="14.42578125" style="77" customWidth="1"/>
    <col min="4116" max="4352" width="11.42578125" style="77"/>
    <col min="4353" max="4353" width="34.28515625" style="77" customWidth="1"/>
    <col min="4354" max="4354" width="25.42578125" style="77" customWidth="1"/>
    <col min="4355" max="4355" width="16.7109375" style="77" customWidth="1"/>
    <col min="4356" max="4356" width="4.7109375" style="77" customWidth="1"/>
    <col min="4357" max="4357" width="3.5703125" style="77" customWidth="1"/>
    <col min="4358" max="4358" width="4.7109375" style="77" customWidth="1"/>
    <col min="4359" max="4359" width="3.85546875" style="77" customWidth="1"/>
    <col min="4360" max="4360" width="4.28515625" style="77" bestFit="1" customWidth="1"/>
    <col min="4361" max="4361" width="3.85546875" style="77" customWidth="1"/>
    <col min="4362" max="4362" width="3.28515625" style="77" customWidth="1"/>
    <col min="4363" max="4364" width="3.7109375" style="77" bestFit="1" customWidth="1"/>
    <col min="4365" max="4365" width="3.7109375" style="77" customWidth="1"/>
    <col min="4366" max="4366" width="4.28515625" style="77" customWidth="1"/>
    <col min="4367" max="4367" width="3.28515625" style="77" bestFit="1" customWidth="1"/>
    <col min="4368" max="4368" width="21.28515625" style="77" customWidth="1"/>
    <col min="4369" max="4369" width="8.7109375" style="77" bestFit="1" customWidth="1"/>
    <col min="4370" max="4370" width="9.42578125" style="77" bestFit="1" customWidth="1"/>
    <col min="4371" max="4371" width="14.42578125" style="77" customWidth="1"/>
    <col min="4372" max="4608" width="11.42578125" style="77"/>
    <col min="4609" max="4609" width="34.28515625" style="77" customWidth="1"/>
    <col min="4610" max="4610" width="25.42578125" style="77" customWidth="1"/>
    <col min="4611" max="4611" width="16.7109375" style="77" customWidth="1"/>
    <col min="4612" max="4612" width="4.7109375" style="77" customWidth="1"/>
    <col min="4613" max="4613" width="3.5703125" style="77" customWidth="1"/>
    <col min="4614" max="4614" width="4.7109375" style="77" customWidth="1"/>
    <col min="4615" max="4615" width="3.85546875" style="77" customWidth="1"/>
    <col min="4616" max="4616" width="4.28515625" style="77" bestFit="1" customWidth="1"/>
    <col min="4617" max="4617" width="3.85546875" style="77" customWidth="1"/>
    <col min="4618" max="4618" width="3.28515625" style="77" customWidth="1"/>
    <col min="4619" max="4620" width="3.7109375" style="77" bestFit="1" customWidth="1"/>
    <col min="4621" max="4621" width="3.7109375" style="77" customWidth="1"/>
    <col min="4622" max="4622" width="4.28515625" style="77" customWidth="1"/>
    <col min="4623" max="4623" width="3.28515625" style="77" bestFit="1" customWidth="1"/>
    <col min="4624" max="4624" width="21.28515625" style="77" customWidth="1"/>
    <col min="4625" max="4625" width="8.7109375" style="77" bestFit="1" customWidth="1"/>
    <col min="4626" max="4626" width="9.42578125" style="77" bestFit="1" customWidth="1"/>
    <col min="4627" max="4627" width="14.42578125" style="77" customWidth="1"/>
    <col min="4628" max="4864" width="11.42578125" style="77"/>
    <col min="4865" max="4865" width="34.28515625" style="77" customWidth="1"/>
    <col min="4866" max="4866" width="25.42578125" style="77" customWidth="1"/>
    <col min="4867" max="4867" width="16.7109375" style="77" customWidth="1"/>
    <col min="4868" max="4868" width="4.7109375" style="77" customWidth="1"/>
    <col min="4869" max="4869" width="3.5703125" style="77" customWidth="1"/>
    <col min="4870" max="4870" width="4.7109375" style="77" customWidth="1"/>
    <col min="4871" max="4871" width="3.85546875" style="77" customWidth="1"/>
    <col min="4872" max="4872" width="4.28515625" style="77" bestFit="1" customWidth="1"/>
    <col min="4873" max="4873" width="3.85546875" style="77" customWidth="1"/>
    <col min="4874" max="4874" width="3.28515625" style="77" customWidth="1"/>
    <col min="4875" max="4876" width="3.7109375" style="77" bestFit="1" customWidth="1"/>
    <col min="4877" max="4877" width="3.7109375" style="77" customWidth="1"/>
    <col min="4878" max="4878" width="4.28515625" style="77" customWidth="1"/>
    <col min="4879" max="4879" width="3.28515625" style="77" bestFit="1" customWidth="1"/>
    <col min="4880" max="4880" width="21.28515625" style="77" customWidth="1"/>
    <col min="4881" max="4881" width="8.7109375" style="77" bestFit="1" customWidth="1"/>
    <col min="4882" max="4882" width="9.42578125" style="77" bestFit="1" customWidth="1"/>
    <col min="4883" max="4883" width="14.42578125" style="77" customWidth="1"/>
    <col min="4884" max="5120" width="11.42578125" style="77"/>
    <col min="5121" max="5121" width="34.28515625" style="77" customWidth="1"/>
    <col min="5122" max="5122" width="25.42578125" style="77" customWidth="1"/>
    <col min="5123" max="5123" width="16.7109375" style="77" customWidth="1"/>
    <col min="5124" max="5124" width="4.7109375" style="77" customWidth="1"/>
    <col min="5125" max="5125" width="3.5703125" style="77" customWidth="1"/>
    <col min="5126" max="5126" width="4.7109375" style="77" customWidth="1"/>
    <col min="5127" max="5127" width="3.85546875" style="77" customWidth="1"/>
    <col min="5128" max="5128" width="4.28515625" style="77" bestFit="1" customWidth="1"/>
    <col min="5129" max="5129" width="3.85546875" style="77" customWidth="1"/>
    <col min="5130" max="5130" width="3.28515625" style="77" customWidth="1"/>
    <col min="5131" max="5132" width="3.7109375" style="77" bestFit="1" customWidth="1"/>
    <col min="5133" max="5133" width="3.7109375" style="77" customWidth="1"/>
    <col min="5134" max="5134" width="4.28515625" style="77" customWidth="1"/>
    <col min="5135" max="5135" width="3.28515625" style="77" bestFit="1" customWidth="1"/>
    <col min="5136" max="5136" width="21.28515625" style="77" customWidth="1"/>
    <col min="5137" max="5137" width="8.7109375" style="77" bestFit="1" customWidth="1"/>
    <col min="5138" max="5138" width="9.42578125" style="77" bestFit="1" customWidth="1"/>
    <col min="5139" max="5139" width="14.42578125" style="77" customWidth="1"/>
    <col min="5140" max="5376" width="11.42578125" style="77"/>
    <col min="5377" max="5377" width="34.28515625" style="77" customWidth="1"/>
    <col min="5378" max="5378" width="25.42578125" style="77" customWidth="1"/>
    <col min="5379" max="5379" width="16.7109375" style="77" customWidth="1"/>
    <col min="5380" max="5380" width="4.7109375" style="77" customWidth="1"/>
    <col min="5381" max="5381" width="3.5703125" style="77" customWidth="1"/>
    <col min="5382" max="5382" width="4.7109375" style="77" customWidth="1"/>
    <col min="5383" max="5383" width="3.85546875" style="77" customWidth="1"/>
    <col min="5384" max="5384" width="4.28515625" style="77" bestFit="1" customWidth="1"/>
    <col min="5385" max="5385" width="3.85546875" style="77" customWidth="1"/>
    <col min="5386" max="5386" width="3.28515625" style="77" customWidth="1"/>
    <col min="5387" max="5388" width="3.7109375" style="77" bestFit="1" customWidth="1"/>
    <col min="5389" max="5389" width="3.7109375" style="77" customWidth="1"/>
    <col min="5390" max="5390" width="4.28515625" style="77" customWidth="1"/>
    <col min="5391" max="5391" width="3.28515625" style="77" bestFit="1" customWidth="1"/>
    <col min="5392" max="5392" width="21.28515625" style="77" customWidth="1"/>
    <col min="5393" max="5393" width="8.7109375" style="77" bestFit="1" customWidth="1"/>
    <col min="5394" max="5394" width="9.42578125" style="77" bestFit="1" customWidth="1"/>
    <col min="5395" max="5395" width="14.42578125" style="77" customWidth="1"/>
    <col min="5396" max="5632" width="11.42578125" style="77"/>
    <col min="5633" max="5633" width="34.28515625" style="77" customWidth="1"/>
    <col min="5634" max="5634" width="25.42578125" style="77" customWidth="1"/>
    <col min="5635" max="5635" width="16.7109375" style="77" customWidth="1"/>
    <col min="5636" max="5636" width="4.7109375" style="77" customWidth="1"/>
    <col min="5637" max="5637" width="3.5703125" style="77" customWidth="1"/>
    <col min="5638" max="5638" width="4.7109375" style="77" customWidth="1"/>
    <col min="5639" max="5639" width="3.85546875" style="77" customWidth="1"/>
    <col min="5640" max="5640" width="4.28515625" style="77" bestFit="1" customWidth="1"/>
    <col min="5641" max="5641" width="3.85546875" style="77" customWidth="1"/>
    <col min="5642" max="5642" width="3.28515625" style="77" customWidth="1"/>
    <col min="5643" max="5644" width="3.7109375" style="77" bestFit="1" customWidth="1"/>
    <col min="5645" max="5645" width="3.7109375" style="77" customWidth="1"/>
    <col min="5646" max="5646" width="4.28515625" style="77" customWidth="1"/>
    <col min="5647" max="5647" width="3.28515625" style="77" bestFit="1" customWidth="1"/>
    <col min="5648" max="5648" width="21.28515625" style="77" customWidth="1"/>
    <col min="5649" max="5649" width="8.7109375" style="77" bestFit="1" customWidth="1"/>
    <col min="5650" max="5650" width="9.42578125" style="77" bestFit="1" customWidth="1"/>
    <col min="5651" max="5651" width="14.42578125" style="77" customWidth="1"/>
    <col min="5652" max="5888" width="11.42578125" style="77"/>
    <col min="5889" max="5889" width="34.28515625" style="77" customWidth="1"/>
    <col min="5890" max="5890" width="25.42578125" style="77" customWidth="1"/>
    <col min="5891" max="5891" width="16.7109375" style="77" customWidth="1"/>
    <col min="5892" max="5892" width="4.7109375" style="77" customWidth="1"/>
    <col min="5893" max="5893" width="3.5703125" style="77" customWidth="1"/>
    <col min="5894" max="5894" width="4.7109375" style="77" customWidth="1"/>
    <col min="5895" max="5895" width="3.85546875" style="77" customWidth="1"/>
    <col min="5896" max="5896" width="4.28515625" style="77" bestFit="1" customWidth="1"/>
    <col min="5897" max="5897" width="3.85546875" style="77" customWidth="1"/>
    <col min="5898" max="5898" width="3.28515625" style="77" customWidth="1"/>
    <col min="5899" max="5900" width="3.7109375" style="77" bestFit="1" customWidth="1"/>
    <col min="5901" max="5901" width="3.7109375" style="77" customWidth="1"/>
    <col min="5902" max="5902" width="4.28515625" style="77" customWidth="1"/>
    <col min="5903" max="5903" width="3.28515625" style="77" bestFit="1" customWidth="1"/>
    <col min="5904" max="5904" width="21.28515625" style="77" customWidth="1"/>
    <col min="5905" max="5905" width="8.7109375" style="77" bestFit="1" customWidth="1"/>
    <col min="5906" max="5906" width="9.42578125" style="77" bestFit="1" customWidth="1"/>
    <col min="5907" max="5907" width="14.42578125" style="77" customWidth="1"/>
    <col min="5908" max="6144" width="11.42578125" style="77"/>
    <col min="6145" max="6145" width="34.28515625" style="77" customWidth="1"/>
    <col min="6146" max="6146" width="25.42578125" style="77" customWidth="1"/>
    <col min="6147" max="6147" width="16.7109375" style="77" customWidth="1"/>
    <col min="6148" max="6148" width="4.7109375" style="77" customWidth="1"/>
    <col min="6149" max="6149" width="3.5703125" style="77" customWidth="1"/>
    <col min="6150" max="6150" width="4.7109375" style="77" customWidth="1"/>
    <col min="6151" max="6151" width="3.85546875" style="77" customWidth="1"/>
    <col min="6152" max="6152" width="4.28515625" style="77" bestFit="1" customWidth="1"/>
    <col min="6153" max="6153" width="3.85546875" style="77" customWidth="1"/>
    <col min="6154" max="6154" width="3.28515625" style="77" customWidth="1"/>
    <col min="6155" max="6156" width="3.7109375" style="77" bestFit="1" customWidth="1"/>
    <col min="6157" max="6157" width="3.7109375" style="77" customWidth="1"/>
    <col min="6158" max="6158" width="4.28515625" style="77" customWidth="1"/>
    <col min="6159" max="6159" width="3.28515625" style="77" bestFit="1" customWidth="1"/>
    <col min="6160" max="6160" width="21.28515625" style="77" customWidth="1"/>
    <col min="6161" max="6161" width="8.7109375" style="77" bestFit="1" customWidth="1"/>
    <col min="6162" max="6162" width="9.42578125" style="77" bestFit="1" customWidth="1"/>
    <col min="6163" max="6163" width="14.42578125" style="77" customWidth="1"/>
    <col min="6164" max="6400" width="11.42578125" style="77"/>
    <col min="6401" max="6401" width="34.28515625" style="77" customWidth="1"/>
    <col min="6402" max="6402" width="25.42578125" style="77" customWidth="1"/>
    <col min="6403" max="6403" width="16.7109375" style="77" customWidth="1"/>
    <col min="6404" max="6404" width="4.7109375" style="77" customWidth="1"/>
    <col min="6405" max="6405" width="3.5703125" style="77" customWidth="1"/>
    <col min="6406" max="6406" width="4.7109375" style="77" customWidth="1"/>
    <col min="6407" max="6407" width="3.85546875" style="77" customWidth="1"/>
    <col min="6408" max="6408" width="4.28515625" style="77" bestFit="1" customWidth="1"/>
    <col min="6409" max="6409" width="3.85546875" style="77" customWidth="1"/>
    <col min="6410" max="6410" width="3.28515625" style="77" customWidth="1"/>
    <col min="6411" max="6412" width="3.7109375" style="77" bestFit="1" customWidth="1"/>
    <col min="6413" max="6413" width="3.7109375" style="77" customWidth="1"/>
    <col min="6414" max="6414" width="4.28515625" style="77" customWidth="1"/>
    <col min="6415" max="6415" width="3.28515625" style="77" bestFit="1" customWidth="1"/>
    <col min="6416" max="6416" width="21.28515625" style="77" customWidth="1"/>
    <col min="6417" max="6417" width="8.7109375" style="77" bestFit="1" customWidth="1"/>
    <col min="6418" max="6418" width="9.42578125" style="77" bestFit="1" customWidth="1"/>
    <col min="6419" max="6419" width="14.42578125" style="77" customWidth="1"/>
    <col min="6420" max="6656" width="11.42578125" style="77"/>
    <col min="6657" max="6657" width="34.28515625" style="77" customWidth="1"/>
    <col min="6658" max="6658" width="25.42578125" style="77" customWidth="1"/>
    <col min="6659" max="6659" width="16.7109375" style="77" customWidth="1"/>
    <col min="6660" max="6660" width="4.7109375" style="77" customWidth="1"/>
    <col min="6661" max="6661" width="3.5703125" style="77" customWidth="1"/>
    <col min="6662" max="6662" width="4.7109375" style="77" customWidth="1"/>
    <col min="6663" max="6663" width="3.85546875" style="77" customWidth="1"/>
    <col min="6664" max="6664" width="4.28515625" style="77" bestFit="1" customWidth="1"/>
    <col min="6665" max="6665" width="3.85546875" style="77" customWidth="1"/>
    <col min="6666" max="6666" width="3.28515625" style="77" customWidth="1"/>
    <col min="6667" max="6668" width="3.7109375" style="77" bestFit="1" customWidth="1"/>
    <col min="6669" max="6669" width="3.7109375" style="77" customWidth="1"/>
    <col min="6670" max="6670" width="4.28515625" style="77" customWidth="1"/>
    <col min="6671" max="6671" width="3.28515625" style="77" bestFit="1" customWidth="1"/>
    <col min="6672" max="6672" width="21.28515625" style="77" customWidth="1"/>
    <col min="6673" max="6673" width="8.7109375" style="77" bestFit="1" customWidth="1"/>
    <col min="6674" max="6674" width="9.42578125" style="77" bestFit="1" customWidth="1"/>
    <col min="6675" max="6675" width="14.42578125" style="77" customWidth="1"/>
    <col min="6676" max="6912" width="11.42578125" style="77"/>
    <col min="6913" max="6913" width="34.28515625" style="77" customWidth="1"/>
    <col min="6914" max="6914" width="25.42578125" style="77" customWidth="1"/>
    <col min="6915" max="6915" width="16.7109375" style="77" customWidth="1"/>
    <col min="6916" max="6916" width="4.7109375" style="77" customWidth="1"/>
    <col min="6917" max="6917" width="3.5703125" style="77" customWidth="1"/>
    <col min="6918" max="6918" width="4.7109375" style="77" customWidth="1"/>
    <col min="6919" max="6919" width="3.85546875" style="77" customWidth="1"/>
    <col min="6920" max="6920" width="4.28515625" style="77" bestFit="1" customWidth="1"/>
    <col min="6921" max="6921" width="3.85546875" style="77" customWidth="1"/>
    <col min="6922" max="6922" width="3.28515625" style="77" customWidth="1"/>
    <col min="6923" max="6924" width="3.7109375" style="77" bestFit="1" customWidth="1"/>
    <col min="6925" max="6925" width="3.7109375" style="77" customWidth="1"/>
    <col min="6926" max="6926" width="4.28515625" style="77" customWidth="1"/>
    <col min="6927" max="6927" width="3.28515625" style="77" bestFit="1" customWidth="1"/>
    <col min="6928" max="6928" width="21.28515625" style="77" customWidth="1"/>
    <col min="6929" max="6929" width="8.7109375" style="77" bestFit="1" customWidth="1"/>
    <col min="6930" max="6930" width="9.42578125" style="77" bestFit="1" customWidth="1"/>
    <col min="6931" max="6931" width="14.42578125" style="77" customWidth="1"/>
    <col min="6932" max="7168" width="11.42578125" style="77"/>
    <col min="7169" max="7169" width="34.28515625" style="77" customWidth="1"/>
    <col min="7170" max="7170" width="25.42578125" style="77" customWidth="1"/>
    <col min="7171" max="7171" width="16.7109375" style="77" customWidth="1"/>
    <col min="7172" max="7172" width="4.7109375" style="77" customWidth="1"/>
    <col min="7173" max="7173" width="3.5703125" style="77" customWidth="1"/>
    <col min="7174" max="7174" width="4.7109375" style="77" customWidth="1"/>
    <col min="7175" max="7175" width="3.85546875" style="77" customWidth="1"/>
    <col min="7176" max="7176" width="4.28515625" style="77" bestFit="1" customWidth="1"/>
    <col min="7177" max="7177" width="3.85546875" style="77" customWidth="1"/>
    <col min="7178" max="7178" width="3.28515625" style="77" customWidth="1"/>
    <col min="7179" max="7180" width="3.7109375" style="77" bestFit="1" customWidth="1"/>
    <col min="7181" max="7181" width="3.7109375" style="77" customWidth="1"/>
    <col min="7182" max="7182" width="4.28515625" style="77" customWidth="1"/>
    <col min="7183" max="7183" width="3.28515625" style="77" bestFit="1" customWidth="1"/>
    <col min="7184" max="7184" width="21.28515625" style="77" customWidth="1"/>
    <col min="7185" max="7185" width="8.7109375" style="77" bestFit="1" customWidth="1"/>
    <col min="7186" max="7186" width="9.42578125" style="77" bestFit="1" customWidth="1"/>
    <col min="7187" max="7187" width="14.42578125" style="77" customWidth="1"/>
    <col min="7188" max="7424" width="11.42578125" style="77"/>
    <col min="7425" max="7425" width="34.28515625" style="77" customWidth="1"/>
    <col min="7426" max="7426" width="25.42578125" style="77" customWidth="1"/>
    <col min="7427" max="7427" width="16.7109375" style="77" customWidth="1"/>
    <col min="7428" max="7428" width="4.7109375" style="77" customWidth="1"/>
    <col min="7429" max="7429" width="3.5703125" style="77" customWidth="1"/>
    <col min="7430" max="7430" width="4.7109375" style="77" customWidth="1"/>
    <col min="7431" max="7431" width="3.85546875" style="77" customWidth="1"/>
    <col min="7432" max="7432" width="4.28515625" style="77" bestFit="1" customWidth="1"/>
    <col min="7433" max="7433" width="3.85546875" style="77" customWidth="1"/>
    <col min="7434" max="7434" width="3.28515625" style="77" customWidth="1"/>
    <col min="7435" max="7436" width="3.7109375" style="77" bestFit="1" customWidth="1"/>
    <col min="7437" max="7437" width="3.7109375" style="77" customWidth="1"/>
    <col min="7438" max="7438" width="4.28515625" style="77" customWidth="1"/>
    <col min="7439" max="7439" width="3.28515625" style="77" bestFit="1" customWidth="1"/>
    <col min="7440" max="7440" width="21.28515625" style="77" customWidth="1"/>
    <col min="7441" max="7441" width="8.7109375" style="77" bestFit="1" customWidth="1"/>
    <col min="7442" max="7442" width="9.42578125" style="77" bestFit="1" customWidth="1"/>
    <col min="7443" max="7443" width="14.42578125" style="77" customWidth="1"/>
    <col min="7444" max="7680" width="11.42578125" style="77"/>
    <col min="7681" max="7681" width="34.28515625" style="77" customWidth="1"/>
    <col min="7682" max="7682" width="25.42578125" style="77" customWidth="1"/>
    <col min="7683" max="7683" width="16.7109375" style="77" customWidth="1"/>
    <col min="7684" max="7684" width="4.7109375" style="77" customWidth="1"/>
    <col min="7685" max="7685" width="3.5703125" style="77" customWidth="1"/>
    <col min="7686" max="7686" width="4.7109375" style="77" customWidth="1"/>
    <col min="7687" max="7687" width="3.85546875" style="77" customWidth="1"/>
    <col min="7688" max="7688" width="4.28515625" style="77" bestFit="1" customWidth="1"/>
    <col min="7689" max="7689" width="3.85546875" style="77" customWidth="1"/>
    <col min="7690" max="7690" width="3.28515625" style="77" customWidth="1"/>
    <col min="7691" max="7692" width="3.7109375" style="77" bestFit="1" customWidth="1"/>
    <col min="7693" max="7693" width="3.7109375" style="77" customWidth="1"/>
    <col min="7694" max="7694" width="4.28515625" style="77" customWidth="1"/>
    <col min="7695" max="7695" width="3.28515625" style="77" bestFit="1" customWidth="1"/>
    <col min="7696" max="7696" width="21.28515625" style="77" customWidth="1"/>
    <col min="7697" max="7697" width="8.7109375" style="77" bestFit="1" customWidth="1"/>
    <col min="7698" max="7698" width="9.42578125" style="77" bestFit="1" customWidth="1"/>
    <col min="7699" max="7699" width="14.42578125" style="77" customWidth="1"/>
    <col min="7700" max="7936" width="11.42578125" style="77"/>
    <col min="7937" max="7937" width="34.28515625" style="77" customWidth="1"/>
    <col min="7938" max="7938" width="25.42578125" style="77" customWidth="1"/>
    <col min="7939" max="7939" width="16.7109375" style="77" customWidth="1"/>
    <col min="7940" max="7940" width="4.7109375" style="77" customWidth="1"/>
    <col min="7941" max="7941" width="3.5703125" style="77" customWidth="1"/>
    <col min="7942" max="7942" width="4.7109375" style="77" customWidth="1"/>
    <col min="7943" max="7943" width="3.85546875" style="77" customWidth="1"/>
    <col min="7944" max="7944" width="4.28515625" style="77" bestFit="1" customWidth="1"/>
    <col min="7945" max="7945" width="3.85546875" style="77" customWidth="1"/>
    <col min="7946" max="7946" width="3.28515625" style="77" customWidth="1"/>
    <col min="7947" max="7948" width="3.7109375" style="77" bestFit="1" customWidth="1"/>
    <col min="7949" max="7949" width="3.7109375" style="77" customWidth="1"/>
    <col min="7950" max="7950" width="4.28515625" style="77" customWidth="1"/>
    <col min="7951" max="7951" width="3.28515625" style="77" bestFit="1" customWidth="1"/>
    <col min="7952" max="7952" width="21.28515625" style="77" customWidth="1"/>
    <col min="7953" max="7953" width="8.7109375" style="77" bestFit="1" customWidth="1"/>
    <col min="7954" max="7954" width="9.42578125" style="77" bestFit="1" customWidth="1"/>
    <col min="7955" max="7955" width="14.42578125" style="77" customWidth="1"/>
    <col min="7956" max="8192" width="11.42578125" style="77"/>
    <col min="8193" max="8193" width="34.28515625" style="77" customWidth="1"/>
    <col min="8194" max="8194" width="25.42578125" style="77" customWidth="1"/>
    <col min="8195" max="8195" width="16.7109375" style="77" customWidth="1"/>
    <col min="8196" max="8196" width="4.7109375" style="77" customWidth="1"/>
    <col min="8197" max="8197" width="3.5703125" style="77" customWidth="1"/>
    <col min="8198" max="8198" width="4.7109375" style="77" customWidth="1"/>
    <col min="8199" max="8199" width="3.85546875" style="77" customWidth="1"/>
    <col min="8200" max="8200" width="4.28515625" style="77" bestFit="1" customWidth="1"/>
    <col min="8201" max="8201" width="3.85546875" style="77" customWidth="1"/>
    <col min="8202" max="8202" width="3.28515625" style="77" customWidth="1"/>
    <col min="8203" max="8204" width="3.7109375" style="77" bestFit="1" customWidth="1"/>
    <col min="8205" max="8205" width="3.7109375" style="77" customWidth="1"/>
    <col min="8206" max="8206" width="4.28515625" style="77" customWidth="1"/>
    <col min="8207" max="8207" width="3.28515625" style="77" bestFit="1" customWidth="1"/>
    <col min="8208" max="8208" width="21.28515625" style="77" customWidth="1"/>
    <col min="8209" max="8209" width="8.7109375" style="77" bestFit="1" customWidth="1"/>
    <col min="8210" max="8210" width="9.42578125" style="77" bestFit="1" customWidth="1"/>
    <col min="8211" max="8211" width="14.42578125" style="77" customWidth="1"/>
    <col min="8212" max="8448" width="11.42578125" style="77"/>
    <col min="8449" max="8449" width="34.28515625" style="77" customWidth="1"/>
    <col min="8450" max="8450" width="25.42578125" style="77" customWidth="1"/>
    <col min="8451" max="8451" width="16.7109375" style="77" customWidth="1"/>
    <col min="8452" max="8452" width="4.7109375" style="77" customWidth="1"/>
    <col min="8453" max="8453" width="3.5703125" style="77" customWidth="1"/>
    <col min="8454" max="8454" width="4.7109375" style="77" customWidth="1"/>
    <col min="8455" max="8455" width="3.85546875" style="77" customWidth="1"/>
    <col min="8456" max="8456" width="4.28515625" style="77" bestFit="1" customWidth="1"/>
    <col min="8457" max="8457" width="3.85546875" style="77" customWidth="1"/>
    <col min="8458" max="8458" width="3.28515625" style="77" customWidth="1"/>
    <col min="8459" max="8460" width="3.7109375" style="77" bestFit="1" customWidth="1"/>
    <col min="8461" max="8461" width="3.7109375" style="77" customWidth="1"/>
    <col min="8462" max="8462" width="4.28515625" style="77" customWidth="1"/>
    <col min="8463" max="8463" width="3.28515625" style="77" bestFit="1" customWidth="1"/>
    <col min="8464" max="8464" width="21.28515625" style="77" customWidth="1"/>
    <col min="8465" max="8465" width="8.7109375" style="77" bestFit="1" customWidth="1"/>
    <col min="8466" max="8466" width="9.42578125" style="77" bestFit="1" customWidth="1"/>
    <col min="8467" max="8467" width="14.42578125" style="77" customWidth="1"/>
    <col min="8468" max="8704" width="11.42578125" style="77"/>
    <col min="8705" max="8705" width="34.28515625" style="77" customWidth="1"/>
    <col min="8706" max="8706" width="25.42578125" style="77" customWidth="1"/>
    <col min="8707" max="8707" width="16.7109375" style="77" customWidth="1"/>
    <col min="8708" max="8708" width="4.7109375" style="77" customWidth="1"/>
    <col min="8709" max="8709" width="3.5703125" style="77" customWidth="1"/>
    <col min="8710" max="8710" width="4.7109375" style="77" customWidth="1"/>
    <col min="8711" max="8711" width="3.85546875" style="77" customWidth="1"/>
    <col min="8712" max="8712" width="4.28515625" style="77" bestFit="1" customWidth="1"/>
    <col min="8713" max="8713" width="3.85546875" style="77" customWidth="1"/>
    <col min="8714" max="8714" width="3.28515625" style="77" customWidth="1"/>
    <col min="8715" max="8716" width="3.7109375" style="77" bestFit="1" customWidth="1"/>
    <col min="8717" max="8717" width="3.7109375" style="77" customWidth="1"/>
    <col min="8718" max="8718" width="4.28515625" style="77" customWidth="1"/>
    <col min="8719" max="8719" width="3.28515625" style="77" bestFit="1" customWidth="1"/>
    <col min="8720" max="8720" width="21.28515625" style="77" customWidth="1"/>
    <col min="8721" max="8721" width="8.7109375" style="77" bestFit="1" customWidth="1"/>
    <col min="8722" max="8722" width="9.42578125" style="77" bestFit="1" customWidth="1"/>
    <col min="8723" max="8723" width="14.42578125" style="77" customWidth="1"/>
    <col min="8724" max="8960" width="11.42578125" style="77"/>
    <col min="8961" max="8961" width="34.28515625" style="77" customWidth="1"/>
    <col min="8962" max="8962" width="25.42578125" style="77" customWidth="1"/>
    <col min="8963" max="8963" width="16.7109375" style="77" customWidth="1"/>
    <col min="8964" max="8964" width="4.7109375" style="77" customWidth="1"/>
    <col min="8965" max="8965" width="3.5703125" style="77" customWidth="1"/>
    <col min="8966" max="8966" width="4.7109375" style="77" customWidth="1"/>
    <col min="8967" max="8967" width="3.85546875" style="77" customWidth="1"/>
    <col min="8968" max="8968" width="4.28515625" style="77" bestFit="1" customWidth="1"/>
    <col min="8969" max="8969" width="3.85546875" style="77" customWidth="1"/>
    <col min="8970" max="8970" width="3.28515625" style="77" customWidth="1"/>
    <col min="8971" max="8972" width="3.7109375" style="77" bestFit="1" customWidth="1"/>
    <col min="8973" max="8973" width="3.7109375" style="77" customWidth="1"/>
    <col min="8974" max="8974" width="4.28515625" style="77" customWidth="1"/>
    <col min="8975" max="8975" width="3.28515625" style="77" bestFit="1" customWidth="1"/>
    <col min="8976" max="8976" width="21.28515625" style="77" customWidth="1"/>
    <col min="8977" max="8977" width="8.7109375" style="77" bestFit="1" customWidth="1"/>
    <col min="8978" max="8978" width="9.42578125" style="77" bestFit="1" customWidth="1"/>
    <col min="8979" max="8979" width="14.42578125" style="77" customWidth="1"/>
    <col min="8980" max="9216" width="11.42578125" style="77"/>
    <col min="9217" max="9217" width="34.28515625" style="77" customWidth="1"/>
    <col min="9218" max="9218" width="25.42578125" style="77" customWidth="1"/>
    <col min="9219" max="9219" width="16.7109375" style="77" customWidth="1"/>
    <col min="9220" max="9220" width="4.7109375" style="77" customWidth="1"/>
    <col min="9221" max="9221" width="3.5703125" style="77" customWidth="1"/>
    <col min="9222" max="9222" width="4.7109375" style="77" customWidth="1"/>
    <col min="9223" max="9223" width="3.85546875" style="77" customWidth="1"/>
    <col min="9224" max="9224" width="4.28515625" style="77" bestFit="1" customWidth="1"/>
    <col min="9225" max="9225" width="3.85546875" style="77" customWidth="1"/>
    <col min="9226" max="9226" width="3.28515625" style="77" customWidth="1"/>
    <col min="9227" max="9228" width="3.7109375" style="77" bestFit="1" customWidth="1"/>
    <col min="9229" max="9229" width="3.7109375" style="77" customWidth="1"/>
    <col min="9230" max="9230" width="4.28515625" style="77" customWidth="1"/>
    <col min="9231" max="9231" width="3.28515625" style="77" bestFit="1" customWidth="1"/>
    <col min="9232" max="9232" width="21.28515625" style="77" customWidth="1"/>
    <col min="9233" max="9233" width="8.7109375" style="77" bestFit="1" customWidth="1"/>
    <col min="9234" max="9234" width="9.42578125" style="77" bestFit="1" customWidth="1"/>
    <col min="9235" max="9235" width="14.42578125" style="77" customWidth="1"/>
    <col min="9236" max="9472" width="11.42578125" style="77"/>
    <col min="9473" max="9473" width="34.28515625" style="77" customWidth="1"/>
    <col min="9474" max="9474" width="25.42578125" style="77" customWidth="1"/>
    <col min="9475" max="9475" width="16.7109375" style="77" customWidth="1"/>
    <col min="9476" max="9476" width="4.7109375" style="77" customWidth="1"/>
    <col min="9477" max="9477" width="3.5703125" style="77" customWidth="1"/>
    <col min="9478" max="9478" width="4.7109375" style="77" customWidth="1"/>
    <col min="9479" max="9479" width="3.85546875" style="77" customWidth="1"/>
    <col min="9480" max="9480" width="4.28515625" style="77" bestFit="1" customWidth="1"/>
    <col min="9481" max="9481" width="3.85546875" style="77" customWidth="1"/>
    <col min="9482" max="9482" width="3.28515625" style="77" customWidth="1"/>
    <col min="9483" max="9484" width="3.7109375" style="77" bestFit="1" customWidth="1"/>
    <col min="9485" max="9485" width="3.7109375" style="77" customWidth="1"/>
    <col min="9486" max="9486" width="4.28515625" style="77" customWidth="1"/>
    <col min="9487" max="9487" width="3.28515625" style="77" bestFit="1" customWidth="1"/>
    <col min="9488" max="9488" width="21.28515625" style="77" customWidth="1"/>
    <col min="9489" max="9489" width="8.7109375" style="77" bestFit="1" customWidth="1"/>
    <col min="9490" max="9490" width="9.42578125" style="77" bestFit="1" customWidth="1"/>
    <col min="9491" max="9491" width="14.42578125" style="77" customWidth="1"/>
    <col min="9492" max="9728" width="11.42578125" style="77"/>
    <col min="9729" max="9729" width="34.28515625" style="77" customWidth="1"/>
    <col min="9730" max="9730" width="25.42578125" style="77" customWidth="1"/>
    <col min="9731" max="9731" width="16.7109375" style="77" customWidth="1"/>
    <col min="9732" max="9732" width="4.7109375" style="77" customWidth="1"/>
    <col min="9733" max="9733" width="3.5703125" style="77" customWidth="1"/>
    <col min="9734" max="9734" width="4.7109375" style="77" customWidth="1"/>
    <col min="9735" max="9735" width="3.85546875" style="77" customWidth="1"/>
    <col min="9736" max="9736" width="4.28515625" style="77" bestFit="1" customWidth="1"/>
    <col min="9737" max="9737" width="3.85546875" style="77" customWidth="1"/>
    <col min="9738" max="9738" width="3.28515625" style="77" customWidth="1"/>
    <col min="9739" max="9740" width="3.7109375" style="77" bestFit="1" customWidth="1"/>
    <col min="9741" max="9741" width="3.7109375" style="77" customWidth="1"/>
    <col min="9742" max="9742" width="4.28515625" style="77" customWidth="1"/>
    <col min="9743" max="9743" width="3.28515625" style="77" bestFit="1" customWidth="1"/>
    <col min="9744" max="9744" width="21.28515625" style="77" customWidth="1"/>
    <col min="9745" max="9745" width="8.7109375" style="77" bestFit="1" customWidth="1"/>
    <col min="9746" max="9746" width="9.42578125" style="77" bestFit="1" customWidth="1"/>
    <col min="9747" max="9747" width="14.42578125" style="77" customWidth="1"/>
    <col min="9748" max="9984" width="11.42578125" style="77"/>
    <col min="9985" max="9985" width="34.28515625" style="77" customWidth="1"/>
    <col min="9986" max="9986" width="25.42578125" style="77" customWidth="1"/>
    <col min="9987" max="9987" width="16.7109375" style="77" customWidth="1"/>
    <col min="9988" max="9988" width="4.7109375" style="77" customWidth="1"/>
    <col min="9989" max="9989" width="3.5703125" style="77" customWidth="1"/>
    <col min="9990" max="9990" width="4.7109375" style="77" customWidth="1"/>
    <col min="9991" max="9991" width="3.85546875" style="77" customWidth="1"/>
    <col min="9992" max="9992" width="4.28515625" style="77" bestFit="1" customWidth="1"/>
    <col min="9993" max="9993" width="3.85546875" style="77" customWidth="1"/>
    <col min="9994" max="9994" width="3.28515625" style="77" customWidth="1"/>
    <col min="9995" max="9996" width="3.7109375" style="77" bestFit="1" customWidth="1"/>
    <col min="9997" max="9997" width="3.7109375" style="77" customWidth="1"/>
    <col min="9998" max="9998" width="4.28515625" style="77" customWidth="1"/>
    <col min="9999" max="9999" width="3.28515625" style="77" bestFit="1" customWidth="1"/>
    <col min="10000" max="10000" width="21.28515625" style="77" customWidth="1"/>
    <col min="10001" max="10001" width="8.7109375" style="77" bestFit="1" customWidth="1"/>
    <col min="10002" max="10002" width="9.42578125" style="77" bestFit="1" customWidth="1"/>
    <col min="10003" max="10003" width="14.42578125" style="77" customWidth="1"/>
    <col min="10004" max="10240" width="11.42578125" style="77"/>
    <col min="10241" max="10241" width="34.28515625" style="77" customWidth="1"/>
    <col min="10242" max="10242" width="25.42578125" style="77" customWidth="1"/>
    <col min="10243" max="10243" width="16.7109375" style="77" customWidth="1"/>
    <col min="10244" max="10244" width="4.7109375" style="77" customWidth="1"/>
    <col min="10245" max="10245" width="3.5703125" style="77" customWidth="1"/>
    <col min="10246" max="10246" width="4.7109375" style="77" customWidth="1"/>
    <col min="10247" max="10247" width="3.85546875" style="77" customWidth="1"/>
    <col min="10248" max="10248" width="4.28515625" style="77" bestFit="1" customWidth="1"/>
    <col min="10249" max="10249" width="3.85546875" style="77" customWidth="1"/>
    <col min="10250" max="10250" width="3.28515625" style="77" customWidth="1"/>
    <col min="10251" max="10252" width="3.7109375" style="77" bestFit="1" customWidth="1"/>
    <col min="10253" max="10253" width="3.7109375" style="77" customWidth="1"/>
    <col min="10254" max="10254" width="4.28515625" style="77" customWidth="1"/>
    <col min="10255" max="10255" width="3.28515625" style="77" bestFit="1" customWidth="1"/>
    <col min="10256" max="10256" width="21.28515625" style="77" customWidth="1"/>
    <col min="10257" max="10257" width="8.7109375" style="77" bestFit="1" customWidth="1"/>
    <col min="10258" max="10258" width="9.42578125" style="77" bestFit="1" customWidth="1"/>
    <col min="10259" max="10259" width="14.42578125" style="77" customWidth="1"/>
    <col min="10260" max="10496" width="11.42578125" style="77"/>
    <col min="10497" max="10497" width="34.28515625" style="77" customWidth="1"/>
    <col min="10498" max="10498" width="25.42578125" style="77" customWidth="1"/>
    <col min="10499" max="10499" width="16.7109375" style="77" customWidth="1"/>
    <col min="10500" max="10500" width="4.7109375" style="77" customWidth="1"/>
    <col min="10501" max="10501" width="3.5703125" style="77" customWidth="1"/>
    <col min="10502" max="10502" width="4.7109375" style="77" customWidth="1"/>
    <col min="10503" max="10503" width="3.85546875" style="77" customWidth="1"/>
    <col min="10504" max="10504" width="4.28515625" style="77" bestFit="1" customWidth="1"/>
    <col min="10505" max="10505" width="3.85546875" style="77" customWidth="1"/>
    <col min="10506" max="10506" width="3.28515625" style="77" customWidth="1"/>
    <col min="10507" max="10508" width="3.7109375" style="77" bestFit="1" customWidth="1"/>
    <col min="10509" max="10509" width="3.7109375" style="77" customWidth="1"/>
    <col min="10510" max="10510" width="4.28515625" style="77" customWidth="1"/>
    <col min="10511" max="10511" width="3.28515625" style="77" bestFit="1" customWidth="1"/>
    <col min="10512" max="10512" width="21.28515625" style="77" customWidth="1"/>
    <col min="10513" max="10513" width="8.7109375" style="77" bestFit="1" customWidth="1"/>
    <col min="10514" max="10514" width="9.42578125" style="77" bestFit="1" customWidth="1"/>
    <col min="10515" max="10515" width="14.42578125" style="77" customWidth="1"/>
    <col min="10516" max="10752" width="11.42578125" style="77"/>
    <col min="10753" max="10753" width="34.28515625" style="77" customWidth="1"/>
    <col min="10754" max="10754" width="25.42578125" style="77" customWidth="1"/>
    <col min="10755" max="10755" width="16.7109375" style="77" customWidth="1"/>
    <col min="10756" max="10756" width="4.7109375" style="77" customWidth="1"/>
    <col min="10757" max="10757" width="3.5703125" style="77" customWidth="1"/>
    <col min="10758" max="10758" width="4.7109375" style="77" customWidth="1"/>
    <col min="10759" max="10759" width="3.85546875" style="77" customWidth="1"/>
    <col min="10760" max="10760" width="4.28515625" style="77" bestFit="1" customWidth="1"/>
    <col min="10761" max="10761" width="3.85546875" style="77" customWidth="1"/>
    <col min="10762" max="10762" width="3.28515625" style="77" customWidth="1"/>
    <col min="10763" max="10764" width="3.7109375" style="77" bestFit="1" customWidth="1"/>
    <col min="10765" max="10765" width="3.7109375" style="77" customWidth="1"/>
    <col min="10766" max="10766" width="4.28515625" style="77" customWidth="1"/>
    <col min="10767" max="10767" width="3.28515625" style="77" bestFit="1" customWidth="1"/>
    <col min="10768" max="10768" width="21.28515625" style="77" customWidth="1"/>
    <col min="10769" max="10769" width="8.7109375" style="77" bestFit="1" customWidth="1"/>
    <col min="10770" max="10770" width="9.42578125" style="77" bestFit="1" customWidth="1"/>
    <col min="10771" max="10771" width="14.42578125" style="77" customWidth="1"/>
    <col min="10772" max="11008" width="11.42578125" style="77"/>
    <col min="11009" max="11009" width="34.28515625" style="77" customWidth="1"/>
    <col min="11010" max="11010" width="25.42578125" style="77" customWidth="1"/>
    <col min="11011" max="11011" width="16.7109375" style="77" customWidth="1"/>
    <col min="11012" max="11012" width="4.7109375" style="77" customWidth="1"/>
    <col min="11013" max="11013" width="3.5703125" style="77" customWidth="1"/>
    <col min="11014" max="11014" width="4.7109375" style="77" customWidth="1"/>
    <col min="11015" max="11015" width="3.85546875" style="77" customWidth="1"/>
    <col min="11016" max="11016" width="4.28515625" style="77" bestFit="1" customWidth="1"/>
    <col min="11017" max="11017" width="3.85546875" style="77" customWidth="1"/>
    <col min="11018" max="11018" width="3.28515625" style="77" customWidth="1"/>
    <col min="11019" max="11020" width="3.7109375" style="77" bestFit="1" customWidth="1"/>
    <col min="11021" max="11021" width="3.7109375" style="77" customWidth="1"/>
    <col min="11022" max="11022" width="4.28515625" style="77" customWidth="1"/>
    <col min="11023" max="11023" width="3.28515625" style="77" bestFit="1" customWidth="1"/>
    <col min="11024" max="11024" width="21.28515625" style="77" customWidth="1"/>
    <col min="11025" max="11025" width="8.7109375" style="77" bestFit="1" customWidth="1"/>
    <col min="11026" max="11026" width="9.42578125" style="77" bestFit="1" customWidth="1"/>
    <col min="11027" max="11027" width="14.42578125" style="77" customWidth="1"/>
    <col min="11028" max="11264" width="11.42578125" style="77"/>
    <col min="11265" max="11265" width="34.28515625" style="77" customWidth="1"/>
    <col min="11266" max="11266" width="25.42578125" style="77" customWidth="1"/>
    <col min="11267" max="11267" width="16.7109375" style="77" customWidth="1"/>
    <col min="11268" max="11268" width="4.7109375" style="77" customWidth="1"/>
    <col min="11269" max="11269" width="3.5703125" style="77" customWidth="1"/>
    <col min="11270" max="11270" width="4.7109375" style="77" customWidth="1"/>
    <col min="11271" max="11271" width="3.85546875" style="77" customWidth="1"/>
    <col min="11272" max="11272" width="4.28515625" style="77" bestFit="1" customWidth="1"/>
    <col min="11273" max="11273" width="3.85546875" style="77" customWidth="1"/>
    <col min="11274" max="11274" width="3.28515625" style="77" customWidth="1"/>
    <col min="11275" max="11276" width="3.7109375" style="77" bestFit="1" customWidth="1"/>
    <col min="11277" max="11277" width="3.7109375" style="77" customWidth="1"/>
    <col min="11278" max="11278" width="4.28515625" style="77" customWidth="1"/>
    <col min="11279" max="11279" width="3.28515625" style="77" bestFit="1" customWidth="1"/>
    <col min="11280" max="11280" width="21.28515625" style="77" customWidth="1"/>
    <col min="11281" max="11281" width="8.7109375" style="77" bestFit="1" customWidth="1"/>
    <col min="11282" max="11282" width="9.42578125" style="77" bestFit="1" customWidth="1"/>
    <col min="11283" max="11283" width="14.42578125" style="77" customWidth="1"/>
    <col min="11284" max="11520" width="11.42578125" style="77"/>
    <col min="11521" max="11521" width="34.28515625" style="77" customWidth="1"/>
    <col min="11522" max="11522" width="25.42578125" style="77" customWidth="1"/>
    <col min="11523" max="11523" width="16.7109375" style="77" customWidth="1"/>
    <col min="11524" max="11524" width="4.7109375" style="77" customWidth="1"/>
    <col min="11525" max="11525" width="3.5703125" style="77" customWidth="1"/>
    <col min="11526" max="11526" width="4.7109375" style="77" customWidth="1"/>
    <col min="11527" max="11527" width="3.85546875" style="77" customWidth="1"/>
    <col min="11528" max="11528" width="4.28515625" style="77" bestFit="1" customWidth="1"/>
    <col min="11529" max="11529" width="3.85546875" style="77" customWidth="1"/>
    <col min="11530" max="11530" width="3.28515625" style="77" customWidth="1"/>
    <col min="11531" max="11532" width="3.7109375" style="77" bestFit="1" customWidth="1"/>
    <col min="11533" max="11533" width="3.7109375" style="77" customWidth="1"/>
    <col min="11534" max="11534" width="4.28515625" style="77" customWidth="1"/>
    <col min="11535" max="11535" width="3.28515625" style="77" bestFit="1" customWidth="1"/>
    <col min="11536" max="11536" width="21.28515625" style="77" customWidth="1"/>
    <col min="11537" max="11537" width="8.7109375" style="77" bestFit="1" customWidth="1"/>
    <col min="11538" max="11538" width="9.42578125" style="77" bestFit="1" customWidth="1"/>
    <col min="11539" max="11539" width="14.42578125" style="77" customWidth="1"/>
    <col min="11540" max="11776" width="11.42578125" style="77"/>
    <col min="11777" max="11777" width="34.28515625" style="77" customWidth="1"/>
    <col min="11778" max="11778" width="25.42578125" style="77" customWidth="1"/>
    <col min="11779" max="11779" width="16.7109375" style="77" customWidth="1"/>
    <col min="11780" max="11780" width="4.7109375" style="77" customWidth="1"/>
    <col min="11781" max="11781" width="3.5703125" style="77" customWidth="1"/>
    <col min="11782" max="11782" width="4.7109375" style="77" customWidth="1"/>
    <col min="11783" max="11783" width="3.85546875" style="77" customWidth="1"/>
    <col min="11784" max="11784" width="4.28515625" style="77" bestFit="1" customWidth="1"/>
    <col min="11785" max="11785" width="3.85546875" style="77" customWidth="1"/>
    <col min="11786" max="11786" width="3.28515625" style="77" customWidth="1"/>
    <col min="11787" max="11788" width="3.7109375" style="77" bestFit="1" customWidth="1"/>
    <col min="11789" max="11789" width="3.7109375" style="77" customWidth="1"/>
    <col min="11790" max="11790" width="4.28515625" style="77" customWidth="1"/>
    <col min="11791" max="11791" width="3.28515625" style="77" bestFit="1" customWidth="1"/>
    <col min="11792" max="11792" width="21.28515625" style="77" customWidth="1"/>
    <col min="11793" max="11793" width="8.7109375" style="77" bestFit="1" customWidth="1"/>
    <col min="11794" max="11794" width="9.42578125" style="77" bestFit="1" customWidth="1"/>
    <col min="11795" max="11795" width="14.42578125" style="77" customWidth="1"/>
    <col min="11796" max="12032" width="11.42578125" style="77"/>
    <col min="12033" max="12033" width="34.28515625" style="77" customWidth="1"/>
    <col min="12034" max="12034" width="25.42578125" style="77" customWidth="1"/>
    <col min="12035" max="12035" width="16.7109375" style="77" customWidth="1"/>
    <col min="12036" max="12036" width="4.7109375" style="77" customWidth="1"/>
    <col min="12037" max="12037" width="3.5703125" style="77" customWidth="1"/>
    <col min="12038" max="12038" width="4.7109375" style="77" customWidth="1"/>
    <col min="12039" max="12039" width="3.85546875" style="77" customWidth="1"/>
    <col min="12040" max="12040" width="4.28515625" style="77" bestFit="1" customWidth="1"/>
    <col min="12041" max="12041" width="3.85546875" style="77" customWidth="1"/>
    <col min="12042" max="12042" width="3.28515625" style="77" customWidth="1"/>
    <col min="12043" max="12044" width="3.7109375" style="77" bestFit="1" customWidth="1"/>
    <col min="12045" max="12045" width="3.7109375" style="77" customWidth="1"/>
    <col min="12046" max="12046" width="4.28515625" style="77" customWidth="1"/>
    <col min="12047" max="12047" width="3.28515625" style="77" bestFit="1" customWidth="1"/>
    <col min="12048" max="12048" width="21.28515625" style="77" customWidth="1"/>
    <col min="12049" max="12049" width="8.7109375" style="77" bestFit="1" customWidth="1"/>
    <col min="12050" max="12050" width="9.42578125" style="77" bestFit="1" customWidth="1"/>
    <col min="12051" max="12051" width="14.42578125" style="77" customWidth="1"/>
    <col min="12052" max="12288" width="11.42578125" style="77"/>
    <col min="12289" max="12289" width="34.28515625" style="77" customWidth="1"/>
    <col min="12290" max="12290" width="25.42578125" style="77" customWidth="1"/>
    <col min="12291" max="12291" width="16.7109375" style="77" customWidth="1"/>
    <col min="12292" max="12292" width="4.7109375" style="77" customWidth="1"/>
    <col min="12293" max="12293" width="3.5703125" style="77" customWidth="1"/>
    <col min="12294" max="12294" width="4.7109375" style="77" customWidth="1"/>
    <col min="12295" max="12295" width="3.85546875" style="77" customWidth="1"/>
    <col min="12296" max="12296" width="4.28515625" style="77" bestFit="1" customWidth="1"/>
    <col min="12297" max="12297" width="3.85546875" style="77" customWidth="1"/>
    <col min="12298" max="12298" width="3.28515625" style="77" customWidth="1"/>
    <col min="12299" max="12300" width="3.7109375" style="77" bestFit="1" customWidth="1"/>
    <col min="12301" max="12301" width="3.7109375" style="77" customWidth="1"/>
    <col min="12302" max="12302" width="4.28515625" style="77" customWidth="1"/>
    <col min="12303" max="12303" width="3.28515625" style="77" bestFit="1" customWidth="1"/>
    <col min="12304" max="12304" width="21.28515625" style="77" customWidth="1"/>
    <col min="12305" max="12305" width="8.7109375" style="77" bestFit="1" customWidth="1"/>
    <col min="12306" max="12306" width="9.42578125" style="77" bestFit="1" customWidth="1"/>
    <col min="12307" max="12307" width="14.42578125" style="77" customWidth="1"/>
    <col min="12308" max="12544" width="11.42578125" style="77"/>
    <col min="12545" max="12545" width="34.28515625" style="77" customWidth="1"/>
    <col min="12546" max="12546" width="25.42578125" style="77" customWidth="1"/>
    <col min="12547" max="12547" width="16.7109375" style="77" customWidth="1"/>
    <col min="12548" max="12548" width="4.7109375" style="77" customWidth="1"/>
    <col min="12549" max="12549" width="3.5703125" style="77" customWidth="1"/>
    <col min="12550" max="12550" width="4.7109375" style="77" customWidth="1"/>
    <col min="12551" max="12551" width="3.85546875" style="77" customWidth="1"/>
    <col min="12552" max="12552" width="4.28515625" style="77" bestFit="1" customWidth="1"/>
    <col min="12553" max="12553" width="3.85546875" style="77" customWidth="1"/>
    <col min="12554" max="12554" width="3.28515625" style="77" customWidth="1"/>
    <col min="12555" max="12556" width="3.7109375" style="77" bestFit="1" customWidth="1"/>
    <col min="12557" max="12557" width="3.7109375" style="77" customWidth="1"/>
    <col min="12558" max="12558" width="4.28515625" style="77" customWidth="1"/>
    <col min="12559" max="12559" width="3.28515625" style="77" bestFit="1" customWidth="1"/>
    <col min="12560" max="12560" width="21.28515625" style="77" customWidth="1"/>
    <col min="12561" max="12561" width="8.7109375" style="77" bestFit="1" customWidth="1"/>
    <col min="12562" max="12562" width="9.42578125" style="77" bestFit="1" customWidth="1"/>
    <col min="12563" max="12563" width="14.42578125" style="77" customWidth="1"/>
    <col min="12564" max="12800" width="11.42578125" style="77"/>
    <col min="12801" max="12801" width="34.28515625" style="77" customWidth="1"/>
    <col min="12802" max="12802" width="25.42578125" style="77" customWidth="1"/>
    <col min="12803" max="12803" width="16.7109375" style="77" customWidth="1"/>
    <col min="12804" max="12804" width="4.7109375" style="77" customWidth="1"/>
    <col min="12805" max="12805" width="3.5703125" style="77" customWidth="1"/>
    <col min="12806" max="12806" width="4.7109375" style="77" customWidth="1"/>
    <col min="12807" max="12807" width="3.85546875" style="77" customWidth="1"/>
    <col min="12808" max="12808" width="4.28515625" style="77" bestFit="1" customWidth="1"/>
    <col min="12809" max="12809" width="3.85546875" style="77" customWidth="1"/>
    <col min="12810" max="12810" width="3.28515625" style="77" customWidth="1"/>
    <col min="12811" max="12812" width="3.7109375" style="77" bestFit="1" customWidth="1"/>
    <col min="12813" max="12813" width="3.7109375" style="77" customWidth="1"/>
    <col min="12814" max="12814" width="4.28515625" style="77" customWidth="1"/>
    <col min="12815" max="12815" width="3.28515625" style="77" bestFit="1" customWidth="1"/>
    <col min="12816" max="12816" width="21.28515625" style="77" customWidth="1"/>
    <col min="12817" max="12817" width="8.7109375" style="77" bestFit="1" customWidth="1"/>
    <col min="12818" max="12818" width="9.42578125" style="77" bestFit="1" customWidth="1"/>
    <col min="12819" max="12819" width="14.42578125" style="77" customWidth="1"/>
    <col min="12820" max="13056" width="11.42578125" style="77"/>
    <col min="13057" max="13057" width="34.28515625" style="77" customWidth="1"/>
    <col min="13058" max="13058" width="25.42578125" style="77" customWidth="1"/>
    <col min="13059" max="13059" width="16.7109375" style="77" customWidth="1"/>
    <col min="13060" max="13060" width="4.7109375" style="77" customWidth="1"/>
    <col min="13061" max="13061" width="3.5703125" style="77" customWidth="1"/>
    <col min="13062" max="13062" width="4.7109375" style="77" customWidth="1"/>
    <col min="13063" max="13063" width="3.85546875" style="77" customWidth="1"/>
    <col min="13064" max="13064" width="4.28515625" style="77" bestFit="1" customWidth="1"/>
    <col min="13065" max="13065" width="3.85546875" style="77" customWidth="1"/>
    <col min="13066" max="13066" width="3.28515625" style="77" customWidth="1"/>
    <col min="13067" max="13068" width="3.7109375" style="77" bestFit="1" customWidth="1"/>
    <col min="13069" max="13069" width="3.7109375" style="77" customWidth="1"/>
    <col min="13070" max="13070" width="4.28515625" style="77" customWidth="1"/>
    <col min="13071" max="13071" width="3.28515625" style="77" bestFit="1" customWidth="1"/>
    <col min="13072" max="13072" width="21.28515625" style="77" customWidth="1"/>
    <col min="13073" max="13073" width="8.7109375" style="77" bestFit="1" customWidth="1"/>
    <col min="13074" max="13074" width="9.42578125" style="77" bestFit="1" customWidth="1"/>
    <col min="13075" max="13075" width="14.42578125" style="77" customWidth="1"/>
    <col min="13076" max="13312" width="11.42578125" style="77"/>
    <col min="13313" max="13313" width="34.28515625" style="77" customWidth="1"/>
    <col min="13314" max="13314" width="25.42578125" style="77" customWidth="1"/>
    <col min="13315" max="13315" width="16.7109375" style="77" customWidth="1"/>
    <col min="13316" max="13316" width="4.7109375" style="77" customWidth="1"/>
    <col min="13317" max="13317" width="3.5703125" style="77" customWidth="1"/>
    <col min="13318" max="13318" width="4.7109375" style="77" customWidth="1"/>
    <col min="13319" max="13319" width="3.85546875" style="77" customWidth="1"/>
    <col min="13320" max="13320" width="4.28515625" style="77" bestFit="1" customWidth="1"/>
    <col min="13321" max="13321" width="3.85546875" style="77" customWidth="1"/>
    <col min="13322" max="13322" width="3.28515625" style="77" customWidth="1"/>
    <col min="13323" max="13324" width="3.7109375" style="77" bestFit="1" customWidth="1"/>
    <col min="13325" max="13325" width="3.7109375" style="77" customWidth="1"/>
    <col min="13326" max="13326" width="4.28515625" style="77" customWidth="1"/>
    <col min="13327" max="13327" width="3.28515625" style="77" bestFit="1" customWidth="1"/>
    <col min="13328" max="13328" width="21.28515625" style="77" customWidth="1"/>
    <col min="13329" max="13329" width="8.7109375" style="77" bestFit="1" customWidth="1"/>
    <col min="13330" max="13330" width="9.42578125" style="77" bestFit="1" customWidth="1"/>
    <col min="13331" max="13331" width="14.42578125" style="77" customWidth="1"/>
    <col min="13332" max="13568" width="11.42578125" style="77"/>
    <col min="13569" max="13569" width="34.28515625" style="77" customWidth="1"/>
    <col min="13570" max="13570" width="25.42578125" style="77" customWidth="1"/>
    <col min="13571" max="13571" width="16.7109375" style="77" customWidth="1"/>
    <col min="13572" max="13572" width="4.7109375" style="77" customWidth="1"/>
    <col min="13573" max="13573" width="3.5703125" style="77" customWidth="1"/>
    <col min="13574" max="13574" width="4.7109375" style="77" customWidth="1"/>
    <col min="13575" max="13575" width="3.85546875" style="77" customWidth="1"/>
    <col min="13576" max="13576" width="4.28515625" style="77" bestFit="1" customWidth="1"/>
    <col min="13577" max="13577" width="3.85546875" style="77" customWidth="1"/>
    <col min="13578" max="13578" width="3.28515625" style="77" customWidth="1"/>
    <col min="13579" max="13580" width="3.7109375" style="77" bestFit="1" customWidth="1"/>
    <col min="13581" max="13581" width="3.7109375" style="77" customWidth="1"/>
    <col min="13582" max="13582" width="4.28515625" style="77" customWidth="1"/>
    <col min="13583" max="13583" width="3.28515625" style="77" bestFit="1" customWidth="1"/>
    <col min="13584" max="13584" width="21.28515625" style="77" customWidth="1"/>
    <col min="13585" max="13585" width="8.7109375" style="77" bestFit="1" customWidth="1"/>
    <col min="13586" max="13586" width="9.42578125" style="77" bestFit="1" customWidth="1"/>
    <col min="13587" max="13587" width="14.42578125" style="77" customWidth="1"/>
    <col min="13588" max="13824" width="11.42578125" style="77"/>
    <col min="13825" max="13825" width="34.28515625" style="77" customWidth="1"/>
    <col min="13826" max="13826" width="25.42578125" style="77" customWidth="1"/>
    <col min="13827" max="13827" width="16.7109375" style="77" customWidth="1"/>
    <col min="13828" max="13828" width="4.7109375" style="77" customWidth="1"/>
    <col min="13829" max="13829" width="3.5703125" style="77" customWidth="1"/>
    <col min="13830" max="13830" width="4.7109375" style="77" customWidth="1"/>
    <col min="13831" max="13831" width="3.85546875" style="77" customWidth="1"/>
    <col min="13832" max="13832" width="4.28515625" style="77" bestFit="1" customWidth="1"/>
    <col min="13833" max="13833" width="3.85546875" style="77" customWidth="1"/>
    <col min="13834" max="13834" width="3.28515625" style="77" customWidth="1"/>
    <col min="13835" max="13836" width="3.7109375" style="77" bestFit="1" customWidth="1"/>
    <col min="13837" max="13837" width="3.7109375" style="77" customWidth="1"/>
    <col min="13838" max="13838" width="4.28515625" style="77" customWidth="1"/>
    <col min="13839" max="13839" width="3.28515625" style="77" bestFit="1" customWidth="1"/>
    <col min="13840" max="13840" width="21.28515625" style="77" customWidth="1"/>
    <col min="13841" max="13841" width="8.7109375" style="77" bestFit="1" customWidth="1"/>
    <col min="13842" max="13842" width="9.42578125" style="77" bestFit="1" customWidth="1"/>
    <col min="13843" max="13843" width="14.42578125" style="77" customWidth="1"/>
    <col min="13844" max="14080" width="11.42578125" style="77"/>
    <col min="14081" max="14081" width="34.28515625" style="77" customWidth="1"/>
    <col min="14082" max="14082" width="25.42578125" style="77" customWidth="1"/>
    <col min="14083" max="14083" width="16.7109375" style="77" customWidth="1"/>
    <col min="14084" max="14084" width="4.7109375" style="77" customWidth="1"/>
    <col min="14085" max="14085" width="3.5703125" style="77" customWidth="1"/>
    <col min="14086" max="14086" width="4.7109375" style="77" customWidth="1"/>
    <col min="14087" max="14087" width="3.85546875" style="77" customWidth="1"/>
    <col min="14088" max="14088" width="4.28515625" style="77" bestFit="1" customWidth="1"/>
    <col min="14089" max="14089" width="3.85546875" style="77" customWidth="1"/>
    <col min="14090" max="14090" width="3.28515625" style="77" customWidth="1"/>
    <col min="14091" max="14092" width="3.7109375" style="77" bestFit="1" customWidth="1"/>
    <col min="14093" max="14093" width="3.7109375" style="77" customWidth="1"/>
    <col min="14094" max="14094" width="4.28515625" style="77" customWidth="1"/>
    <col min="14095" max="14095" width="3.28515625" style="77" bestFit="1" customWidth="1"/>
    <col min="14096" max="14096" width="21.28515625" style="77" customWidth="1"/>
    <col min="14097" max="14097" width="8.7109375" style="77" bestFit="1" customWidth="1"/>
    <col min="14098" max="14098" width="9.42578125" style="77" bestFit="1" customWidth="1"/>
    <col min="14099" max="14099" width="14.42578125" style="77" customWidth="1"/>
    <col min="14100" max="14336" width="11.42578125" style="77"/>
    <col min="14337" max="14337" width="34.28515625" style="77" customWidth="1"/>
    <col min="14338" max="14338" width="25.42578125" style="77" customWidth="1"/>
    <col min="14339" max="14339" width="16.7109375" style="77" customWidth="1"/>
    <col min="14340" max="14340" width="4.7109375" style="77" customWidth="1"/>
    <col min="14341" max="14341" width="3.5703125" style="77" customWidth="1"/>
    <col min="14342" max="14342" width="4.7109375" style="77" customWidth="1"/>
    <col min="14343" max="14343" width="3.85546875" style="77" customWidth="1"/>
    <col min="14344" max="14344" width="4.28515625" style="77" bestFit="1" customWidth="1"/>
    <col min="14345" max="14345" width="3.85546875" style="77" customWidth="1"/>
    <col min="14346" max="14346" width="3.28515625" style="77" customWidth="1"/>
    <col min="14347" max="14348" width="3.7109375" style="77" bestFit="1" customWidth="1"/>
    <col min="14349" max="14349" width="3.7109375" style="77" customWidth="1"/>
    <col min="14350" max="14350" width="4.28515625" style="77" customWidth="1"/>
    <col min="14351" max="14351" width="3.28515625" style="77" bestFit="1" customWidth="1"/>
    <col min="14352" max="14352" width="21.28515625" style="77" customWidth="1"/>
    <col min="14353" max="14353" width="8.7109375" style="77" bestFit="1" customWidth="1"/>
    <col min="14354" max="14354" width="9.42578125" style="77" bestFit="1" customWidth="1"/>
    <col min="14355" max="14355" width="14.42578125" style="77" customWidth="1"/>
    <col min="14356" max="14592" width="11.42578125" style="77"/>
    <col min="14593" max="14593" width="34.28515625" style="77" customWidth="1"/>
    <col min="14594" max="14594" width="25.42578125" style="77" customWidth="1"/>
    <col min="14595" max="14595" width="16.7109375" style="77" customWidth="1"/>
    <col min="14596" max="14596" width="4.7109375" style="77" customWidth="1"/>
    <col min="14597" max="14597" width="3.5703125" style="77" customWidth="1"/>
    <col min="14598" max="14598" width="4.7109375" style="77" customWidth="1"/>
    <col min="14599" max="14599" width="3.85546875" style="77" customWidth="1"/>
    <col min="14600" max="14600" width="4.28515625" style="77" bestFit="1" customWidth="1"/>
    <col min="14601" max="14601" width="3.85546875" style="77" customWidth="1"/>
    <col min="14602" max="14602" width="3.28515625" style="77" customWidth="1"/>
    <col min="14603" max="14604" width="3.7109375" style="77" bestFit="1" customWidth="1"/>
    <col min="14605" max="14605" width="3.7109375" style="77" customWidth="1"/>
    <col min="14606" max="14606" width="4.28515625" style="77" customWidth="1"/>
    <col min="14607" max="14607" width="3.28515625" style="77" bestFit="1" customWidth="1"/>
    <col min="14608" max="14608" width="21.28515625" style="77" customWidth="1"/>
    <col min="14609" max="14609" width="8.7109375" style="77" bestFit="1" customWidth="1"/>
    <col min="14610" max="14610" width="9.42578125" style="77" bestFit="1" customWidth="1"/>
    <col min="14611" max="14611" width="14.42578125" style="77" customWidth="1"/>
    <col min="14612" max="14848" width="11.42578125" style="77"/>
    <col min="14849" max="14849" width="34.28515625" style="77" customWidth="1"/>
    <col min="14850" max="14850" width="25.42578125" style="77" customWidth="1"/>
    <col min="14851" max="14851" width="16.7109375" style="77" customWidth="1"/>
    <col min="14852" max="14852" width="4.7109375" style="77" customWidth="1"/>
    <col min="14853" max="14853" width="3.5703125" style="77" customWidth="1"/>
    <col min="14854" max="14854" width="4.7109375" style="77" customWidth="1"/>
    <col min="14855" max="14855" width="3.85546875" style="77" customWidth="1"/>
    <col min="14856" max="14856" width="4.28515625" style="77" bestFit="1" customWidth="1"/>
    <col min="14857" max="14857" width="3.85546875" style="77" customWidth="1"/>
    <col min="14858" max="14858" width="3.28515625" style="77" customWidth="1"/>
    <col min="14859" max="14860" width="3.7109375" style="77" bestFit="1" customWidth="1"/>
    <col min="14861" max="14861" width="3.7109375" style="77" customWidth="1"/>
    <col min="14862" max="14862" width="4.28515625" style="77" customWidth="1"/>
    <col min="14863" max="14863" width="3.28515625" style="77" bestFit="1" customWidth="1"/>
    <col min="14864" max="14864" width="21.28515625" style="77" customWidth="1"/>
    <col min="14865" max="14865" width="8.7109375" style="77" bestFit="1" customWidth="1"/>
    <col min="14866" max="14866" width="9.42578125" style="77" bestFit="1" customWidth="1"/>
    <col min="14867" max="14867" width="14.42578125" style="77" customWidth="1"/>
    <col min="14868" max="15104" width="11.42578125" style="77"/>
    <col min="15105" max="15105" width="34.28515625" style="77" customWidth="1"/>
    <col min="15106" max="15106" width="25.42578125" style="77" customWidth="1"/>
    <col min="15107" max="15107" width="16.7109375" style="77" customWidth="1"/>
    <col min="15108" max="15108" width="4.7109375" style="77" customWidth="1"/>
    <col min="15109" max="15109" width="3.5703125" style="77" customWidth="1"/>
    <col min="15110" max="15110" width="4.7109375" style="77" customWidth="1"/>
    <col min="15111" max="15111" width="3.85546875" style="77" customWidth="1"/>
    <col min="15112" max="15112" width="4.28515625" style="77" bestFit="1" customWidth="1"/>
    <col min="15113" max="15113" width="3.85546875" style="77" customWidth="1"/>
    <col min="15114" max="15114" width="3.28515625" style="77" customWidth="1"/>
    <col min="15115" max="15116" width="3.7109375" style="77" bestFit="1" customWidth="1"/>
    <col min="15117" max="15117" width="3.7109375" style="77" customWidth="1"/>
    <col min="15118" max="15118" width="4.28515625" style="77" customWidth="1"/>
    <col min="15119" max="15119" width="3.28515625" style="77" bestFit="1" customWidth="1"/>
    <col min="15120" max="15120" width="21.28515625" style="77" customWidth="1"/>
    <col min="15121" max="15121" width="8.7109375" style="77" bestFit="1" customWidth="1"/>
    <col min="15122" max="15122" width="9.42578125" style="77" bestFit="1" customWidth="1"/>
    <col min="15123" max="15123" width="14.42578125" style="77" customWidth="1"/>
    <col min="15124" max="15360" width="11.42578125" style="77"/>
    <col min="15361" max="15361" width="34.28515625" style="77" customWidth="1"/>
    <col min="15362" max="15362" width="25.42578125" style="77" customWidth="1"/>
    <col min="15363" max="15363" width="16.7109375" style="77" customWidth="1"/>
    <col min="15364" max="15364" width="4.7109375" style="77" customWidth="1"/>
    <col min="15365" max="15365" width="3.5703125" style="77" customWidth="1"/>
    <col min="15366" max="15366" width="4.7109375" style="77" customWidth="1"/>
    <col min="15367" max="15367" width="3.85546875" style="77" customWidth="1"/>
    <col min="15368" max="15368" width="4.28515625" style="77" bestFit="1" customWidth="1"/>
    <col min="15369" max="15369" width="3.85546875" style="77" customWidth="1"/>
    <col min="15370" max="15370" width="3.28515625" style="77" customWidth="1"/>
    <col min="15371" max="15372" width="3.7109375" style="77" bestFit="1" customWidth="1"/>
    <col min="15373" max="15373" width="3.7109375" style="77" customWidth="1"/>
    <col min="15374" max="15374" width="4.28515625" style="77" customWidth="1"/>
    <col min="15375" max="15375" width="3.28515625" style="77" bestFit="1" customWidth="1"/>
    <col min="15376" max="15376" width="21.28515625" style="77" customWidth="1"/>
    <col min="15377" max="15377" width="8.7109375" style="77" bestFit="1" customWidth="1"/>
    <col min="15378" max="15378" width="9.42578125" style="77" bestFit="1" customWidth="1"/>
    <col min="15379" max="15379" width="14.42578125" style="77" customWidth="1"/>
    <col min="15380" max="15616" width="11.42578125" style="77"/>
    <col min="15617" max="15617" width="34.28515625" style="77" customWidth="1"/>
    <col min="15618" max="15618" width="25.42578125" style="77" customWidth="1"/>
    <col min="15619" max="15619" width="16.7109375" style="77" customWidth="1"/>
    <col min="15620" max="15620" width="4.7109375" style="77" customWidth="1"/>
    <col min="15621" max="15621" width="3.5703125" style="77" customWidth="1"/>
    <col min="15622" max="15622" width="4.7109375" style="77" customWidth="1"/>
    <col min="15623" max="15623" width="3.85546875" style="77" customWidth="1"/>
    <col min="15624" max="15624" width="4.28515625" style="77" bestFit="1" customWidth="1"/>
    <col min="15625" max="15625" width="3.85546875" style="77" customWidth="1"/>
    <col min="15626" max="15626" width="3.28515625" style="77" customWidth="1"/>
    <col min="15627" max="15628" width="3.7109375" style="77" bestFit="1" customWidth="1"/>
    <col min="15629" max="15629" width="3.7109375" style="77" customWidth="1"/>
    <col min="15630" max="15630" width="4.28515625" style="77" customWidth="1"/>
    <col min="15631" max="15631" width="3.28515625" style="77" bestFit="1" customWidth="1"/>
    <col min="15632" max="15632" width="21.28515625" style="77" customWidth="1"/>
    <col min="15633" max="15633" width="8.7109375" style="77" bestFit="1" customWidth="1"/>
    <col min="15634" max="15634" width="9.42578125" style="77" bestFit="1" customWidth="1"/>
    <col min="15635" max="15635" width="14.42578125" style="77" customWidth="1"/>
    <col min="15636" max="15872" width="11.42578125" style="77"/>
    <col min="15873" max="15873" width="34.28515625" style="77" customWidth="1"/>
    <col min="15874" max="15874" width="25.42578125" style="77" customWidth="1"/>
    <col min="15875" max="15875" width="16.7109375" style="77" customWidth="1"/>
    <col min="15876" max="15876" width="4.7109375" style="77" customWidth="1"/>
    <col min="15877" max="15877" width="3.5703125" style="77" customWidth="1"/>
    <col min="15878" max="15878" width="4.7109375" style="77" customWidth="1"/>
    <col min="15879" max="15879" width="3.85546875" style="77" customWidth="1"/>
    <col min="15880" max="15880" width="4.28515625" style="77" bestFit="1" customWidth="1"/>
    <col min="15881" max="15881" width="3.85546875" style="77" customWidth="1"/>
    <col min="15882" max="15882" width="3.28515625" style="77" customWidth="1"/>
    <col min="15883" max="15884" width="3.7109375" style="77" bestFit="1" customWidth="1"/>
    <col min="15885" max="15885" width="3.7109375" style="77" customWidth="1"/>
    <col min="15886" max="15886" width="4.28515625" style="77" customWidth="1"/>
    <col min="15887" max="15887" width="3.28515625" style="77" bestFit="1" customWidth="1"/>
    <col min="15888" max="15888" width="21.28515625" style="77" customWidth="1"/>
    <col min="15889" max="15889" width="8.7109375" style="77" bestFit="1" customWidth="1"/>
    <col min="15890" max="15890" width="9.42578125" style="77" bestFit="1" customWidth="1"/>
    <col min="15891" max="15891" width="14.42578125" style="77" customWidth="1"/>
    <col min="15892" max="16128" width="11.42578125" style="77"/>
    <col min="16129" max="16129" width="34.28515625" style="77" customWidth="1"/>
    <col min="16130" max="16130" width="25.42578125" style="77" customWidth="1"/>
    <col min="16131" max="16131" width="16.7109375" style="77" customWidth="1"/>
    <col min="16132" max="16132" width="4.7109375" style="77" customWidth="1"/>
    <col min="16133" max="16133" width="3.5703125" style="77" customWidth="1"/>
    <col min="16134" max="16134" width="4.7109375" style="77" customWidth="1"/>
    <col min="16135" max="16135" width="3.85546875" style="77" customWidth="1"/>
    <col min="16136" max="16136" width="4.28515625" style="77" bestFit="1" customWidth="1"/>
    <col min="16137" max="16137" width="3.85546875" style="77" customWidth="1"/>
    <col min="16138" max="16138" width="3.28515625" style="77" customWidth="1"/>
    <col min="16139" max="16140" width="3.7109375" style="77" bestFit="1" customWidth="1"/>
    <col min="16141" max="16141" width="3.7109375" style="77" customWidth="1"/>
    <col min="16142" max="16142" width="4.28515625" style="77" customWidth="1"/>
    <col min="16143" max="16143" width="3.28515625" style="77" bestFit="1" customWidth="1"/>
    <col min="16144" max="16144" width="21.28515625" style="77" customWidth="1"/>
    <col min="16145" max="16145" width="8.7109375" style="77" bestFit="1" customWidth="1"/>
    <col min="16146" max="16146" width="9.42578125" style="77" bestFit="1" customWidth="1"/>
    <col min="16147" max="16147" width="14.42578125" style="77" customWidth="1"/>
    <col min="16148" max="16384" width="11.42578125" style="77"/>
  </cols>
  <sheetData>
    <row r="1" spans="1:24" ht="27" thickBot="1">
      <c r="A1" s="2005" t="e" vm="1">
        <v>#VALUE!</v>
      </c>
      <c r="B1" s="1925" t="s">
        <v>1058</v>
      </c>
      <c r="C1" s="1926"/>
      <c r="D1" s="1926"/>
      <c r="E1" s="1926"/>
      <c r="F1" s="1926"/>
      <c r="G1" s="1926"/>
      <c r="H1" s="1926"/>
      <c r="I1" s="1926"/>
      <c r="J1" s="1926"/>
      <c r="K1" s="1926"/>
      <c r="L1" s="1926"/>
      <c r="M1" s="1926"/>
      <c r="N1" s="1926"/>
      <c r="O1" s="1926"/>
      <c r="P1" s="1926"/>
      <c r="Q1" s="1926"/>
      <c r="R1" s="1926"/>
      <c r="S1" s="1926"/>
      <c r="T1" s="1926"/>
      <c r="U1" s="1927"/>
      <c r="V1" s="1927"/>
      <c r="W1" s="1928"/>
    </row>
    <row r="2" spans="1:24" ht="32.25" customHeight="1" thickBot="1">
      <c r="A2" s="2006"/>
      <c r="B2" s="2008" t="s">
        <v>3426</v>
      </c>
      <c r="C2" s="2009"/>
      <c r="D2" s="2009"/>
      <c r="E2" s="2009"/>
      <c r="F2" s="2009"/>
      <c r="G2" s="2009"/>
      <c r="H2" s="2009"/>
      <c r="I2" s="2009"/>
      <c r="J2" s="2009"/>
      <c r="K2" s="2009"/>
      <c r="L2" s="2009"/>
      <c r="M2" s="2009"/>
      <c r="N2" s="2009"/>
      <c r="O2" s="2009"/>
      <c r="P2" s="2009"/>
      <c r="Q2" s="2009"/>
      <c r="R2" s="2009"/>
      <c r="S2" s="2009"/>
      <c r="T2" s="2009"/>
      <c r="U2" s="2010"/>
      <c r="V2" s="2010"/>
      <c r="W2" s="2011"/>
    </row>
    <row r="3" spans="1:24" ht="27"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4" ht="17.25">
      <c r="A4" s="77"/>
      <c r="B4" s="198"/>
      <c r="C4" s="20"/>
    </row>
    <row r="5" spans="1:24" s="157" customFormat="1" ht="13.5">
      <c r="A5" s="705" t="s">
        <v>3379</v>
      </c>
      <c r="B5" s="706"/>
      <c r="C5" s="854"/>
      <c r="D5" s="503"/>
      <c r="E5" s="503"/>
      <c r="F5" s="503"/>
      <c r="G5" s="503"/>
      <c r="H5" s="503"/>
      <c r="I5" s="1636"/>
      <c r="J5" s="503"/>
      <c r="K5" s="1637"/>
      <c r="L5" s="1636"/>
      <c r="M5" s="503"/>
      <c r="N5" s="1637"/>
      <c r="O5" s="1636"/>
      <c r="P5" s="1638"/>
    </row>
    <row r="6" spans="1:24" s="157" customFormat="1" ht="13.5">
      <c r="A6" s="705" t="s">
        <v>1059</v>
      </c>
      <c r="B6" s="705"/>
      <c r="C6" s="705"/>
      <c r="D6" s="503"/>
      <c r="E6" s="503"/>
      <c r="F6" s="503"/>
      <c r="G6" s="503"/>
      <c r="H6" s="1639"/>
      <c r="I6" s="1636"/>
      <c r="J6" s="1636"/>
      <c r="K6" s="1636"/>
      <c r="L6" s="1636"/>
      <c r="M6" s="1636"/>
      <c r="N6" s="1636"/>
      <c r="O6" s="1636"/>
      <c r="P6" s="1640"/>
    </row>
    <row r="7" spans="1:24" s="157" customFormat="1" ht="13.5">
      <c r="A7" s="705" t="s">
        <v>3404</v>
      </c>
      <c r="B7" s="705"/>
      <c r="C7" s="857"/>
      <c r="D7" s="1641"/>
      <c r="E7" s="1641"/>
      <c r="F7" s="1642"/>
      <c r="G7" s="1642"/>
      <c r="H7" s="1642"/>
      <c r="I7" s="503"/>
      <c r="J7" s="503"/>
      <c r="K7" s="1637"/>
      <c r="L7" s="503"/>
      <c r="M7" s="503"/>
      <c r="N7" s="1637"/>
      <c r="O7" s="503"/>
      <c r="P7" s="1638"/>
      <c r="S7" s="165"/>
    </row>
    <row r="8" spans="1:24" s="157" customFormat="1" ht="13.5">
      <c r="A8" s="1971" t="s">
        <v>277</v>
      </c>
      <c r="B8" s="1971"/>
      <c r="C8" s="1971"/>
      <c r="D8" s="1642"/>
      <c r="E8" s="1642"/>
      <c r="F8" s="1642"/>
      <c r="G8" s="1642"/>
      <c r="H8" s="1642"/>
      <c r="I8" s="2074"/>
      <c r="J8" s="2074"/>
      <c r="K8" s="2074"/>
      <c r="L8" s="2074"/>
      <c r="M8" s="2074"/>
      <c r="N8" s="2074"/>
      <c r="O8" s="2074"/>
      <c r="P8" s="2074"/>
      <c r="S8" s="165"/>
    </row>
    <row r="9" spans="1:24" s="157" customFormat="1" ht="13.5">
      <c r="A9" s="705" t="s">
        <v>3355</v>
      </c>
      <c r="B9" s="705"/>
      <c r="C9" s="705"/>
      <c r="D9" s="503"/>
      <c r="E9" s="503"/>
      <c r="F9" s="503"/>
      <c r="G9" s="503"/>
      <c r="H9" s="1639"/>
      <c r="I9" s="1636"/>
      <c r="J9" s="1636"/>
      <c r="K9" s="1636"/>
      <c r="L9" s="1636"/>
      <c r="M9" s="1636"/>
      <c r="N9" s="1636"/>
      <c r="O9" s="1636"/>
      <c r="P9" s="1640"/>
      <c r="S9" s="165"/>
    </row>
    <row r="10" spans="1:24" ht="18.75" customHeight="1">
      <c r="A10" s="1978" t="s">
        <v>2210</v>
      </c>
      <c r="B10" s="1978" t="s">
        <v>3178</v>
      </c>
      <c r="C10" s="1978" t="s">
        <v>121</v>
      </c>
      <c r="D10" s="2004" t="s">
        <v>0</v>
      </c>
      <c r="E10" s="2004"/>
      <c r="F10" s="2004"/>
      <c r="G10" s="2004" t="s">
        <v>1</v>
      </c>
      <c r="H10" s="2004"/>
      <c r="I10" s="2004"/>
      <c r="J10" s="2004" t="s">
        <v>2</v>
      </c>
      <c r="K10" s="2004"/>
      <c r="L10" s="2004"/>
      <c r="M10" s="2004" t="s">
        <v>3</v>
      </c>
      <c r="N10" s="2004"/>
      <c r="O10" s="2004"/>
      <c r="P10" s="1978" t="s">
        <v>21</v>
      </c>
      <c r="Q10" s="1978"/>
      <c r="R10" s="1978"/>
      <c r="S10" s="1978"/>
      <c r="T10" s="1939" t="s">
        <v>3177</v>
      </c>
      <c r="U10" s="1939"/>
      <c r="V10" s="1939"/>
      <c r="W10" s="1939"/>
      <c r="X10" s="118"/>
    </row>
    <row r="11" spans="1:24" ht="27.75" thickBot="1">
      <c r="A11" s="1978"/>
      <c r="B11" s="1978"/>
      <c r="C11" s="1978"/>
      <c r="D11" s="1107" t="s">
        <v>4</v>
      </c>
      <c r="E11" s="1107" t="s">
        <v>5</v>
      </c>
      <c r="F11" s="1107" t="s">
        <v>6</v>
      </c>
      <c r="G11" s="1107" t="s">
        <v>7</v>
      </c>
      <c r="H11" s="1107" t="s">
        <v>8</v>
      </c>
      <c r="I11" s="1107" t="s">
        <v>9</v>
      </c>
      <c r="J11" s="1107" t="s">
        <v>10</v>
      </c>
      <c r="K11" s="1107" t="s">
        <v>11</v>
      </c>
      <c r="L11" s="1107" t="s">
        <v>12</v>
      </c>
      <c r="M11" s="1107" t="s">
        <v>13</v>
      </c>
      <c r="N11" s="1107" t="s">
        <v>14</v>
      </c>
      <c r="O11" s="1107" t="s">
        <v>15</v>
      </c>
      <c r="P11" s="1078" t="s">
        <v>22</v>
      </c>
      <c r="Q11" s="1078" t="s">
        <v>3063</v>
      </c>
      <c r="R11" s="1078" t="s">
        <v>23</v>
      </c>
      <c r="S11" s="1077" t="s">
        <v>16</v>
      </c>
      <c r="T11" s="713" t="s">
        <v>3161</v>
      </c>
      <c r="U11" s="2075" t="s">
        <v>3375</v>
      </c>
      <c r="V11" s="2076"/>
      <c r="W11" s="713" t="s">
        <v>3176</v>
      </c>
      <c r="X11" s="118"/>
    </row>
    <row r="12" spans="1:24" s="136" customFormat="1" ht="60.75" customHeight="1">
      <c r="A12" s="482" t="s">
        <v>2529</v>
      </c>
      <c r="B12" s="482" t="s">
        <v>2530</v>
      </c>
      <c r="C12" s="482" t="s">
        <v>2532</v>
      </c>
      <c r="D12" s="1678"/>
      <c r="E12" s="1678"/>
      <c r="F12" s="1678"/>
      <c r="G12" s="1678"/>
      <c r="H12" s="1678"/>
      <c r="I12" s="1678"/>
      <c r="J12" s="1678"/>
      <c r="K12" s="1678"/>
      <c r="L12" s="1678"/>
      <c r="M12" s="1678"/>
      <c r="N12" s="1678"/>
      <c r="O12" s="1678"/>
      <c r="P12" s="1679">
        <v>18537929</v>
      </c>
      <c r="Q12" s="1680"/>
      <c r="R12" s="1680"/>
      <c r="S12" s="484" t="s">
        <v>1060</v>
      </c>
      <c r="T12" s="2077" t="s">
        <v>3446</v>
      </c>
      <c r="U12" s="2080" t="s">
        <v>3443</v>
      </c>
      <c r="V12" s="2080" t="s">
        <v>3397</v>
      </c>
      <c r="W12" s="2077" t="s">
        <v>3447</v>
      </c>
    </row>
    <row r="13" spans="1:24" ht="54">
      <c r="A13" s="431" t="s">
        <v>1061</v>
      </c>
      <c r="B13" s="431" t="s">
        <v>1062</v>
      </c>
      <c r="C13" s="431" t="s">
        <v>2531</v>
      </c>
      <c r="D13" s="620"/>
      <c r="E13" s="429">
        <v>1</v>
      </c>
      <c r="F13" s="424"/>
      <c r="G13" s="893">
        <v>1</v>
      </c>
      <c r="H13" s="424"/>
      <c r="I13" s="438"/>
      <c r="J13" s="1648">
        <v>1</v>
      </c>
      <c r="K13" s="424"/>
      <c r="L13" s="893">
        <v>1</v>
      </c>
      <c r="M13" s="1648">
        <v>1</v>
      </c>
      <c r="N13" s="424"/>
      <c r="O13" s="424"/>
      <c r="P13" s="1649">
        <v>0</v>
      </c>
      <c r="Q13" s="91"/>
      <c r="R13" s="89"/>
      <c r="S13" s="1682" t="s">
        <v>1060</v>
      </c>
      <c r="T13" s="2078"/>
      <c r="U13" s="2081"/>
      <c r="V13" s="2081"/>
      <c r="W13" s="2078"/>
    </row>
    <row r="14" spans="1:24" s="140" customFormat="1" ht="79.5" customHeight="1">
      <c r="A14" s="431" t="s">
        <v>1063</v>
      </c>
      <c r="B14" s="431" t="s">
        <v>1062</v>
      </c>
      <c r="C14" s="431" t="s">
        <v>1064</v>
      </c>
      <c r="D14" s="1650"/>
      <c r="E14" s="429">
        <v>1</v>
      </c>
      <c r="F14" s="429">
        <v>1</v>
      </c>
      <c r="G14" s="429">
        <v>1</v>
      </c>
      <c r="H14" s="429">
        <v>1</v>
      </c>
      <c r="I14" s="429">
        <v>1</v>
      </c>
      <c r="J14" s="429">
        <v>1</v>
      </c>
      <c r="K14" s="429">
        <v>1</v>
      </c>
      <c r="L14" s="429">
        <v>1</v>
      </c>
      <c r="M14" s="429">
        <v>1</v>
      </c>
      <c r="N14" s="429">
        <v>1</v>
      </c>
      <c r="O14" s="1651"/>
      <c r="P14" s="1649">
        <v>0</v>
      </c>
      <c r="Q14" s="138"/>
      <c r="R14" s="139"/>
      <c r="S14" s="1682" t="s">
        <v>1060</v>
      </c>
      <c r="T14" s="2078"/>
      <c r="U14" s="2081"/>
      <c r="V14" s="2081"/>
      <c r="W14" s="2078"/>
    </row>
    <row r="15" spans="1:24" ht="76.5" customHeight="1">
      <c r="A15" s="431" t="s">
        <v>1065</v>
      </c>
      <c r="B15" s="431" t="s">
        <v>1066</v>
      </c>
      <c r="C15" s="431" t="s">
        <v>1067</v>
      </c>
      <c r="D15" s="429">
        <v>6</v>
      </c>
      <c r="E15" s="429">
        <v>6</v>
      </c>
      <c r="F15" s="429">
        <v>6</v>
      </c>
      <c r="G15" s="429">
        <v>6</v>
      </c>
      <c r="H15" s="429">
        <v>6</v>
      </c>
      <c r="I15" s="429">
        <v>6</v>
      </c>
      <c r="J15" s="429">
        <v>6</v>
      </c>
      <c r="K15" s="429">
        <v>6</v>
      </c>
      <c r="L15" s="429">
        <v>6</v>
      </c>
      <c r="M15" s="429">
        <v>6</v>
      </c>
      <c r="N15" s="429">
        <v>6</v>
      </c>
      <c r="O15" s="429">
        <v>6</v>
      </c>
      <c r="P15" s="1649">
        <v>0</v>
      </c>
      <c r="Q15" s="137"/>
      <c r="R15" s="89"/>
      <c r="S15" s="1682" t="s">
        <v>1060</v>
      </c>
      <c r="T15" s="2078"/>
      <c r="U15" s="2081"/>
      <c r="V15" s="2081"/>
      <c r="W15" s="2078"/>
    </row>
    <row r="16" spans="1:24" customFormat="1" ht="49.5">
      <c r="A16" s="431" t="s">
        <v>1068</v>
      </c>
      <c r="B16" s="431" t="s">
        <v>1069</v>
      </c>
      <c r="C16" s="431" t="s">
        <v>909</v>
      </c>
      <c r="D16" s="429">
        <v>2</v>
      </c>
      <c r="E16" s="429">
        <v>2</v>
      </c>
      <c r="F16" s="429">
        <v>2</v>
      </c>
      <c r="G16" s="429">
        <v>2</v>
      </c>
      <c r="H16" s="429">
        <v>2</v>
      </c>
      <c r="I16" s="429">
        <v>2</v>
      </c>
      <c r="J16" s="429">
        <v>2</v>
      </c>
      <c r="K16" s="429">
        <v>2</v>
      </c>
      <c r="L16" s="429">
        <v>2</v>
      </c>
      <c r="M16" s="429">
        <v>2</v>
      </c>
      <c r="N16" s="429">
        <v>2</v>
      </c>
      <c r="O16" s="429">
        <v>2</v>
      </c>
      <c r="P16" s="1649">
        <v>0</v>
      </c>
      <c r="Q16" s="141"/>
      <c r="R16" s="142"/>
      <c r="S16" s="1682" t="s">
        <v>1060</v>
      </c>
      <c r="T16" s="2078"/>
      <c r="U16" s="2081"/>
      <c r="V16" s="2081"/>
      <c r="W16" s="2078"/>
    </row>
    <row r="17" spans="1:23" customFormat="1" ht="49.5">
      <c r="A17" s="431" t="s">
        <v>1070</v>
      </c>
      <c r="B17" s="431" t="s">
        <v>1071</v>
      </c>
      <c r="C17" s="431" t="s">
        <v>1072</v>
      </c>
      <c r="D17" s="437"/>
      <c r="E17" s="437"/>
      <c r="F17" s="429">
        <v>1</v>
      </c>
      <c r="G17" s="437"/>
      <c r="H17" s="437"/>
      <c r="I17" s="429">
        <v>1</v>
      </c>
      <c r="J17" s="437"/>
      <c r="K17" s="437"/>
      <c r="L17" s="437"/>
      <c r="M17" s="429">
        <v>1</v>
      </c>
      <c r="N17" s="437"/>
      <c r="O17" s="437"/>
      <c r="P17" s="1649">
        <v>0</v>
      </c>
      <c r="Q17" s="141"/>
      <c r="R17" s="142"/>
      <c r="S17" s="1682" t="s">
        <v>1060</v>
      </c>
      <c r="T17" s="2078"/>
      <c r="U17" s="2081"/>
      <c r="V17" s="2081"/>
      <c r="W17" s="2078"/>
    </row>
    <row r="18" spans="1:23" s="145" customFormat="1" ht="49.5">
      <c r="A18" s="431" t="s">
        <v>1073</v>
      </c>
      <c r="B18" s="431" t="s">
        <v>1074</v>
      </c>
      <c r="C18" s="431" t="s">
        <v>1075</v>
      </c>
      <c r="D18" s="428"/>
      <c r="E18" s="893">
        <v>1</v>
      </c>
      <c r="F18" s="893"/>
      <c r="G18" s="893">
        <v>1</v>
      </c>
      <c r="H18" s="893"/>
      <c r="I18" s="893">
        <v>1</v>
      </c>
      <c r="J18" s="893"/>
      <c r="K18" s="893">
        <v>1</v>
      </c>
      <c r="L18" s="893"/>
      <c r="M18" s="893">
        <v>1</v>
      </c>
      <c r="N18" s="893">
        <v>1</v>
      </c>
      <c r="O18" s="428"/>
      <c r="P18" s="1649">
        <v>0</v>
      </c>
      <c r="Q18" s="143"/>
      <c r="R18" s="144"/>
      <c r="S18" s="1682" t="s">
        <v>1060</v>
      </c>
      <c r="T18" s="2078"/>
      <c r="U18" s="2081"/>
      <c r="V18" s="2081"/>
      <c r="W18" s="2078"/>
    </row>
    <row r="19" spans="1:23" s="140" customFormat="1" ht="49.5">
      <c r="A19" s="431" t="s">
        <v>1076</v>
      </c>
      <c r="B19" s="431" t="s">
        <v>1077</v>
      </c>
      <c r="C19" s="431" t="s">
        <v>1078</v>
      </c>
      <c r="D19" s="1652"/>
      <c r="E19" s="1653"/>
      <c r="F19" s="1654"/>
      <c r="G19" s="893">
        <v>1</v>
      </c>
      <c r="H19" s="1655"/>
      <c r="I19" s="1655"/>
      <c r="J19" s="893">
        <v>1</v>
      </c>
      <c r="K19" s="1655"/>
      <c r="L19" s="1655"/>
      <c r="M19" s="1643"/>
      <c r="N19" s="1653"/>
      <c r="O19" s="1656"/>
      <c r="P19" s="1649">
        <v>0</v>
      </c>
      <c r="Q19" s="139"/>
      <c r="R19" s="139"/>
      <c r="S19" s="1682" t="s">
        <v>1060</v>
      </c>
      <c r="T19" s="2078"/>
      <c r="U19" s="2081"/>
      <c r="V19" s="2081"/>
      <c r="W19" s="2078"/>
    </row>
    <row r="20" spans="1:23" s="133" customFormat="1" ht="49.5">
      <c r="A20" s="1657" t="s">
        <v>1079</v>
      </c>
      <c r="B20" s="1657" t="s">
        <v>1080</v>
      </c>
      <c r="C20" s="1657" t="s">
        <v>1081</v>
      </c>
      <c r="D20" s="620"/>
      <c r="E20" s="428"/>
      <c r="F20" s="428"/>
      <c r="G20" s="428"/>
      <c r="H20" s="424"/>
      <c r="I20" s="424"/>
      <c r="J20" s="424"/>
      <c r="K20" s="424"/>
      <c r="L20" s="424"/>
      <c r="M20" s="433"/>
      <c r="N20" s="424"/>
      <c r="O20" s="424"/>
      <c r="P20" s="1658"/>
      <c r="Q20" s="137"/>
      <c r="R20" s="89"/>
      <c r="S20" s="1682" t="s">
        <v>1060</v>
      </c>
      <c r="T20" s="2078"/>
      <c r="U20" s="2081"/>
      <c r="V20" s="2081"/>
      <c r="W20" s="2078"/>
    </row>
    <row r="21" spans="1:23" ht="60.75" customHeight="1">
      <c r="A21" s="411" t="s">
        <v>1082</v>
      </c>
      <c r="B21" s="431" t="s">
        <v>1083</v>
      </c>
      <c r="C21" s="431" t="s">
        <v>1084</v>
      </c>
      <c r="D21" s="1652"/>
      <c r="E21" s="893">
        <v>1</v>
      </c>
      <c r="F21" s="1643"/>
      <c r="G21" s="1659"/>
      <c r="H21" s="1643"/>
      <c r="I21" s="1643"/>
      <c r="J21" s="1643"/>
      <c r="K21" s="1643"/>
      <c r="L21" s="1643"/>
      <c r="M21" s="1660"/>
      <c r="N21" s="1643"/>
      <c r="O21" s="1643"/>
      <c r="P21" s="1649">
        <v>18004929</v>
      </c>
      <c r="Q21" s="141"/>
      <c r="R21" s="63" t="s">
        <v>1085</v>
      </c>
      <c r="S21" s="1682" t="s">
        <v>1086</v>
      </c>
      <c r="T21" s="2078"/>
      <c r="U21" s="2081"/>
      <c r="V21" s="2081"/>
      <c r="W21" s="2078"/>
    </row>
    <row r="22" spans="1:23" ht="44.25" customHeight="1">
      <c r="A22" s="411" t="s">
        <v>1087</v>
      </c>
      <c r="B22" s="431" t="s">
        <v>1088</v>
      </c>
      <c r="C22" s="431" t="s">
        <v>1084</v>
      </c>
      <c r="D22" s="1652"/>
      <c r="E22" s="1643"/>
      <c r="F22" s="893">
        <v>1</v>
      </c>
      <c r="G22" s="1643"/>
      <c r="H22" s="1643"/>
      <c r="I22" s="1643"/>
      <c r="J22" s="1643"/>
      <c r="K22" s="1659"/>
      <c r="L22" s="1643"/>
      <c r="M22" s="1660"/>
      <c r="N22" s="1643"/>
      <c r="O22" s="1643"/>
      <c r="P22" s="1649">
        <v>295000</v>
      </c>
      <c r="Q22" s="141"/>
      <c r="R22" s="63" t="s">
        <v>1089</v>
      </c>
      <c r="S22" s="1682" t="s">
        <v>1086</v>
      </c>
      <c r="T22" s="2078"/>
      <c r="U22" s="2081"/>
      <c r="V22" s="2081"/>
      <c r="W22" s="2078"/>
    </row>
    <row r="23" spans="1:23" ht="41.25" customHeight="1">
      <c r="A23" s="411" t="s">
        <v>1090</v>
      </c>
      <c r="B23" s="431" t="s">
        <v>1088</v>
      </c>
      <c r="C23" s="431" t="s">
        <v>1084</v>
      </c>
      <c r="D23" s="1652"/>
      <c r="E23" s="1643"/>
      <c r="F23" s="1643"/>
      <c r="G23" s="893">
        <v>1</v>
      </c>
      <c r="H23" s="1643"/>
      <c r="I23" s="1659"/>
      <c r="J23" s="1643"/>
      <c r="K23" s="1643"/>
      <c r="L23" s="1643"/>
      <c r="M23" s="1660"/>
      <c r="N23" s="1643"/>
      <c r="O23" s="1643"/>
      <c r="P23" s="1649">
        <v>238000</v>
      </c>
      <c r="Q23" s="141"/>
      <c r="R23" s="63" t="s">
        <v>1091</v>
      </c>
      <c r="S23" s="1682" t="s">
        <v>1086</v>
      </c>
      <c r="T23" s="2078"/>
      <c r="U23" s="2081"/>
      <c r="V23" s="2081"/>
      <c r="W23" s="2078"/>
    </row>
    <row r="24" spans="1:23" ht="48" customHeight="1">
      <c r="A24" s="482" t="s">
        <v>1092</v>
      </c>
      <c r="B24" s="482" t="s">
        <v>1093</v>
      </c>
      <c r="C24" s="482" t="s">
        <v>1094</v>
      </c>
      <c r="D24" s="482"/>
      <c r="E24" s="482"/>
      <c r="F24" s="482"/>
      <c r="G24" s="482"/>
      <c r="H24" s="482"/>
      <c r="I24" s="482"/>
      <c r="J24" s="482"/>
      <c r="K24" s="482"/>
      <c r="L24" s="482"/>
      <c r="M24" s="482"/>
      <c r="N24" s="482"/>
      <c r="O24" s="482"/>
      <c r="P24" s="1679">
        <v>63250000</v>
      </c>
      <c r="Q24" s="483"/>
      <c r="R24" s="483"/>
      <c r="S24" s="484" t="s">
        <v>1060</v>
      </c>
      <c r="T24" s="2078"/>
      <c r="U24" s="2081"/>
      <c r="V24" s="2081"/>
      <c r="W24" s="2078"/>
    </row>
    <row r="25" spans="1:23" customFormat="1" ht="111.75" customHeight="1">
      <c r="A25" s="431" t="s">
        <v>1095</v>
      </c>
      <c r="B25" s="431" t="s">
        <v>1096</v>
      </c>
      <c r="C25" s="431" t="s">
        <v>1097</v>
      </c>
      <c r="D25" s="1652"/>
      <c r="E25" s="1661"/>
      <c r="F25" s="1662">
        <v>1</v>
      </c>
      <c r="G25" s="1563"/>
      <c r="H25" s="509"/>
      <c r="I25" s="1662">
        <v>1</v>
      </c>
      <c r="J25" s="1563"/>
      <c r="K25" s="1563"/>
      <c r="L25" s="428"/>
      <c r="M25" s="893">
        <v>1</v>
      </c>
      <c r="N25" s="1643"/>
      <c r="O25" s="1643"/>
      <c r="P25" s="1649">
        <v>2200000</v>
      </c>
      <c r="Q25" s="141"/>
      <c r="R25" s="142"/>
      <c r="S25" s="1683" t="s">
        <v>1060</v>
      </c>
      <c r="T25" s="2078"/>
      <c r="U25" s="2081"/>
      <c r="V25" s="2081"/>
      <c r="W25" s="2078"/>
    </row>
    <row r="26" spans="1:23" customFormat="1" ht="49.5">
      <c r="A26" s="431" t="s">
        <v>1098</v>
      </c>
      <c r="B26" s="431" t="s">
        <v>1099</v>
      </c>
      <c r="C26" s="431" t="s">
        <v>1100</v>
      </c>
      <c r="D26" s="1650"/>
      <c r="E26" s="1662">
        <v>3</v>
      </c>
      <c r="F26" s="428"/>
      <c r="G26" s="428"/>
      <c r="H26" s="1662">
        <v>3</v>
      </c>
      <c r="I26" s="428"/>
      <c r="J26" s="428"/>
      <c r="K26" s="428"/>
      <c r="L26" s="1662">
        <v>3</v>
      </c>
      <c r="M26" s="1563"/>
      <c r="N26" s="1644"/>
      <c r="O26" s="1644"/>
      <c r="P26" s="1649">
        <v>0</v>
      </c>
      <c r="Q26" s="148"/>
      <c r="R26" s="142"/>
      <c r="S26" s="1683" t="s">
        <v>1060</v>
      </c>
      <c r="T26" s="2078"/>
      <c r="U26" s="2081"/>
      <c r="V26" s="2081"/>
      <c r="W26" s="2078"/>
    </row>
    <row r="27" spans="1:23" s="145" customFormat="1" ht="54">
      <c r="A27" s="431" t="s">
        <v>1101</v>
      </c>
      <c r="B27" s="431" t="s">
        <v>1102</v>
      </c>
      <c r="C27" s="431" t="s">
        <v>483</v>
      </c>
      <c r="D27" s="1663"/>
      <c r="E27" s="1643"/>
      <c r="F27" s="1664"/>
      <c r="G27" s="893">
        <v>1</v>
      </c>
      <c r="H27" s="1643"/>
      <c r="I27" s="1643"/>
      <c r="J27" s="1643"/>
      <c r="K27" s="1643"/>
      <c r="L27" s="1665"/>
      <c r="M27" s="893">
        <v>1</v>
      </c>
      <c r="N27" s="1643"/>
      <c r="O27" s="1643"/>
      <c r="P27" s="1649">
        <v>100000</v>
      </c>
      <c r="Q27" s="149"/>
      <c r="R27" s="146"/>
      <c r="S27" s="1683" t="s">
        <v>1060</v>
      </c>
      <c r="T27" s="2078"/>
      <c r="U27" s="2081"/>
      <c r="V27" s="2081"/>
      <c r="W27" s="2078"/>
    </row>
    <row r="28" spans="1:23" ht="54">
      <c r="A28" s="431" t="s">
        <v>1103</v>
      </c>
      <c r="B28" s="431" t="s">
        <v>1104</v>
      </c>
      <c r="C28" s="431" t="s">
        <v>1105</v>
      </c>
      <c r="D28" s="1666"/>
      <c r="E28" s="893">
        <v>1</v>
      </c>
      <c r="F28" s="1643"/>
      <c r="G28" s="1656"/>
      <c r="H28" s="893">
        <v>1</v>
      </c>
      <c r="I28" s="1644"/>
      <c r="J28" s="1644"/>
      <c r="K28" s="893">
        <v>1</v>
      </c>
      <c r="L28" s="1643"/>
      <c r="M28" s="1667"/>
      <c r="N28" s="1644"/>
      <c r="O28" s="1644"/>
      <c r="P28" s="1649">
        <v>0</v>
      </c>
      <c r="Q28" s="150"/>
      <c r="R28" s="139"/>
      <c r="S28" s="1683" t="s">
        <v>1060</v>
      </c>
      <c r="T28" s="2078"/>
      <c r="U28" s="2081"/>
      <c r="V28" s="2081"/>
      <c r="W28" s="2078"/>
    </row>
    <row r="29" spans="1:23" ht="49.5">
      <c r="A29" s="431" t="s">
        <v>1106</v>
      </c>
      <c r="B29" s="431" t="s">
        <v>1107</v>
      </c>
      <c r="C29" s="431" t="s">
        <v>1105</v>
      </c>
      <c r="D29" s="1666"/>
      <c r="E29" s="428"/>
      <c r="F29" s="893">
        <v>1</v>
      </c>
      <c r="G29" s="1643"/>
      <c r="H29" s="1656"/>
      <c r="I29" s="893">
        <v>1</v>
      </c>
      <c r="J29" s="1644"/>
      <c r="K29" s="1644"/>
      <c r="L29" s="893">
        <v>1</v>
      </c>
      <c r="M29" s="1667"/>
      <c r="N29" s="1644"/>
      <c r="O29" s="1644"/>
      <c r="P29" s="1649">
        <v>0</v>
      </c>
      <c r="Q29" s="150"/>
      <c r="R29" s="139"/>
      <c r="S29" s="1683" t="s">
        <v>1060</v>
      </c>
      <c r="T29" s="2078"/>
      <c r="U29" s="2081"/>
      <c r="V29" s="2081"/>
      <c r="W29" s="2078"/>
    </row>
    <row r="30" spans="1:23" ht="49.5">
      <c r="A30" s="431" t="s">
        <v>1108</v>
      </c>
      <c r="B30" s="431" t="s">
        <v>1107</v>
      </c>
      <c r="C30" s="431" t="s">
        <v>1105</v>
      </c>
      <c r="D30" s="1666"/>
      <c r="E30" s="428"/>
      <c r="F30" s="428"/>
      <c r="G30" s="893">
        <v>1</v>
      </c>
      <c r="H30" s="1643"/>
      <c r="I30" s="1656"/>
      <c r="J30" s="893">
        <v>1</v>
      </c>
      <c r="K30" s="1644"/>
      <c r="L30" s="1644"/>
      <c r="M30" s="893">
        <v>1</v>
      </c>
      <c r="N30" s="1644"/>
      <c r="O30" s="1644"/>
      <c r="P30" s="1649">
        <v>0</v>
      </c>
      <c r="Q30" s="150"/>
      <c r="R30" s="139"/>
      <c r="S30" s="1683" t="s">
        <v>1060</v>
      </c>
      <c r="T30" s="2078"/>
      <c r="U30" s="2081"/>
      <c r="V30" s="2081"/>
      <c r="W30" s="2078"/>
    </row>
    <row r="31" spans="1:23" ht="49.5">
      <c r="A31" s="431" t="s">
        <v>1109</v>
      </c>
      <c r="B31" s="431" t="s">
        <v>1110</v>
      </c>
      <c r="C31" s="431" t="s">
        <v>1111</v>
      </c>
      <c r="D31" s="620"/>
      <c r="E31" s="429">
        <v>1</v>
      </c>
      <c r="F31" s="424"/>
      <c r="G31" s="428"/>
      <c r="H31" s="893">
        <v>1</v>
      </c>
      <c r="I31" s="424"/>
      <c r="J31" s="893">
        <v>1</v>
      </c>
      <c r="K31" s="893">
        <v>1</v>
      </c>
      <c r="L31" s="893">
        <v>1</v>
      </c>
      <c r="M31" s="428"/>
      <c r="N31" s="424"/>
      <c r="O31" s="424"/>
      <c r="P31" s="1649">
        <v>0</v>
      </c>
      <c r="Q31" s="137"/>
      <c r="R31" s="89"/>
      <c r="S31" s="1683" t="s">
        <v>1060</v>
      </c>
      <c r="T31" s="2078"/>
      <c r="U31" s="2081"/>
      <c r="V31" s="2081"/>
      <c r="W31" s="2078"/>
    </row>
    <row r="32" spans="1:23" s="145" customFormat="1" ht="49.5">
      <c r="A32" s="431" t="s">
        <v>1112</v>
      </c>
      <c r="B32" s="431" t="s">
        <v>1113</v>
      </c>
      <c r="C32" s="431" t="s">
        <v>1114</v>
      </c>
      <c r="D32" s="1668"/>
      <c r="E32" s="893">
        <v>1</v>
      </c>
      <c r="F32" s="893">
        <v>1</v>
      </c>
      <c r="G32" s="893">
        <v>1</v>
      </c>
      <c r="H32" s="893">
        <v>1</v>
      </c>
      <c r="I32" s="428"/>
      <c r="J32" s="1660"/>
      <c r="K32" s="1660"/>
      <c r="L32" s="893">
        <v>1</v>
      </c>
      <c r="M32" s="893">
        <v>1</v>
      </c>
      <c r="N32" s="1669"/>
      <c r="O32" s="1660"/>
      <c r="P32" s="1649">
        <v>0</v>
      </c>
      <c r="Q32" s="151"/>
      <c r="R32" s="139"/>
      <c r="S32" s="1683" t="s">
        <v>1060</v>
      </c>
      <c r="T32" s="2078"/>
      <c r="U32" s="2081"/>
      <c r="V32" s="2081"/>
      <c r="W32" s="2078"/>
    </row>
    <row r="33" spans="1:23" s="145" customFormat="1" ht="49.5">
      <c r="A33" s="431" t="s">
        <v>1115</v>
      </c>
      <c r="B33" s="431" t="s">
        <v>1113</v>
      </c>
      <c r="C33" s="431" t="s">
        <v>1111</v>
      </c>
      <c r="D33" s="1668"/>
      <c r="E33" s="893">
        <v>1</v>
      </c>
      <c r="F33" s="428"/>
      <c r="G33" s="893">
        <v>1</v>
      </c>
      <c r="H33" s="428"/>
      <c r="I33" s="893">
        <v>1</v>
      </c>
      <c r="J33" s="428"/>
      <c r="K33" s="893">
        <v>1</v>
      </c>
      <c r="L33" s="428"/>
      <c r="M33" s="893">
        <v>1</v>
      </c>
      <c r="N33" s="1669"/>
      <c r="O33" s="1660"/>
      <c r="P33" s="1649">
        <v>0</v>
      </c>
      <c r="Q33" s="151"/>
      <c r="R33" s="139"/>
      <c r="S33" s="1683" t="s">
        <v>1060</v>
      </c>
      <c r="T33" s="2078"/>
      <c r="U33" s="2081"/>
      <c r="V33" s="2081"/>
      <c r="W33" s="2078"/>
    </row>
    <row r="34" spans="1:23" s="145" customFormat="1" ht="49.5">
      <c r="A34" s="431" t="s">
        <v>1116</v>
      </c>
      <c r="B34" s="431" t="s">
        <v>1117</v>
      </c>
      <c r="C34" s="431" t="s">
        <v>1118</v>
      </c>
      <c r="D34" s="1670"/>
      <c r="E34" s="1671"/>
      <c r="F34" s="428"/>
      <c r="G34" s="1671"/>
      <c r="H34" s="893">
        <v>1</v>
      </c>
      <c r="I34" s="1671"/>
      <c r="J34" s="1671"/>
      <c r="K34" s="893">
        <v>1</v>
      </c>
      <c r="L34" s="1671"/>
      <c r="M34" s="1671"/>
      <c r="N34" s="1671"/>
      <c r="O34" s="1671"/>
      <c r="P34" s="1649">
        <v>500000</v>
      </c>
      <c r="Q34" s="151"/>
      <c r="R34" s="139"/>
      <c r="S34" s="1683" t="s">
        <v>1060</v>
      </c>
      <c r="T34" s="2078"/>
      <c r="U34" s="2081"/>
      <c r="V34" s="2081"/>
      <c r="W34" s="2078"/>
    </row>
    <row r="35" spans="1:23" s="145" customFormat="1" ht="54">
      <c r="A35" s="431" t="s">
        <v>1119</v>
      </c>
      <c r="B35" s="431" t="s">
        <v>1113</v>
      </c>
      <c r="C35" s="431" t="s">
        <v>1120</v>
      </c>
      <c r="D35" s="1666"/>
      <c r="E35" s="893">
        <v>2</v>
      </c>
      <c r="F35" s="893">
        <v>1</v>
      </c>
      <c r="G35" s="893">
        <v>1</v>
      </c>
      <c r="H35" s="893">
        <v>1</v>
      </c>
      <c r="I35" s="893">
        <v>1</v>
      </c>
      <c r="J35" s="893">
        <v>1</v>
      </c>
      <c r="K35" s="893">
        <v>1</v>
      </c>
      <c r="L35" s="893">
        <v>1</v>
      </c>
      <c r="M35" s="893">
        <v>1</v>
      </c>
      <c r="N35" s="428"/>
      <c r="O35" s="428"/>
      <c r="P35" s="1649">
        <v>300000</v>
      </c>
      <c r="Q35" s="151"/>
      <c r="R35" s="139"/>
      <c r="S35" s="1683" t="s">
        <v>1060</v>
      </c>
      <c r="T35" s="2078"/>
      <c r="U35" s="2081"/>
      <c r="V35" s="2081"/>
      <c r="W35" s="2078"/>
    </row>
    <row r="36" spans="1:23" s="145" customFormat="1" ht="89.25" customHeight="1">
      <c r="A36" s="431" t="s">
        <v>1121</v>
      </c>
      <c r="B36" s="431" t="s">
        <v>1113</v>
      </c>
      <c r="C36" s="431" t="s">
        <v>1122</v>
      </c>
      <c r="D36" s="1666"/>
      <c r="E36" s="1671"/>
      <c r="F36" s="428"/>
      <c r="G36" s="1671"/>
      <c r="H36" s="893"/>
      <c r="I36" s="1671"/>
      <c r="J36" s="1671"/>
      <c r="K36" s="893">
        <v>1</v>
      </c>
      <c r="L36" s="1671"/>
      <c r="M36" s="1671"/>
      <c r="N36" s="1671"/>
      <c r="O36" s="1671"/>
      <c r="P36" s="1649">
        <v>60000000</v>
      </c>
      <c r="Q36" s="151"/>
      <c r="R36" s="139"/>
      <c r="S36" s="1683" t="s">
        <v>1123</v>
      </c>
      <c r="T36" s="2078"/>
      <c r="U36" s="2081"/>
      <c r="V36" s="2081"/>
      <c r="W36" s="2078"/>
    </row>
    <row r="37" spans="1:23" ht="69.75" customHeight="1">
      <c r="A37" s="1657" t="s">
        <v>1124</v>
      </c>
      <c r="B37" s="1657" t="s">
        <v>1125</v>
      </c>
      <c r="C37" s="1657" t="s">
        <v>641</v>
      </c>
      <c r="D37" s="1559"/>
      <c r="E37" s="428"/>
      <c r="F37" s="1559"/>
      <c r="G37" s="428"/>
      <c r="H37" s="1559"/>
      <c r="I37" s="1559"/>
      <c r="J37" s="1559"/>
      <c r="K37" s="1559"/>
      <c r="L37" s="1559"/>
      <c r="M37" s="1559"/>
      <c r="N37" s="1559"/>
      <c r="O37" s="1559"/>
      <c r="P37" s="1672"/>
      <c r="Q37" s="89"/>
      <c r="R37" s="89"/>
      <c r="S37" s="1683" t="s">
        <v>1060</v>
      </c>
      <c r="T37" s="2078"/>
      <c r="U37" s="2081"/>
      <c r="V37" s="2081"/>
      <c r="W37" s="2078"/>
    </row>
    <row r="38" spans="1:23" ht="49.5">
      <c r="A38" s="430" t="s">
        <v>1126</v>
      </c>
      <c r="B38" s="431" t="s">
        <v>1127</v>
      </c>
      <c r="C38" s="431" t="s">
        <v>641</v>
      </c>
      <c r="D38" s="424"/>
      <c r="E38" s="893">
        <v>1</v>
      </c>
      <c r="F38" s="424"/>
      <c r="G38" s="893">
        <v>1</v>
      </c>
      <c r="H38" s="433"/>
      <c r="I38" s="424"/>
      <c r="J38" s="893">
        <v>1</v>
      </c>
      <c r="K38" s="424"/>
      <c r="L38" s="893">
        <v>1</v>
      </c>
      <c r="M38" s="424"/>
      <c r="N38" s="424"/>
      <c r="O38" s="424"/>
      <c r="P38" s="1649">
        <v>150000</v>
      </c>
      <c r="Q38" s="89"/>
      <c r="R38" s="89"/>
      <c r="S38" s="1683" t="s">
        <v>1060</v>
      </c>
      <c r="T38" s="2078"/>
      <c r="U38" s="2081"/>
      <c r="V38" s="2081"/>
      <c r="W38" s="2078"/>
    </row>
    <row r="39" spans="1:23" ht="49.5">
      <c r="A39" s="430" t="s">
        <v>1128</v>
      </c>
      <c r="B39" s="431" t="s">
        <v>1129</v>
      </c>
      <c r="C39" s="431" t="s">
        <v>1130</v>
      </c>
      <c r="D39" s="424"/>
      <c r="E39" s="893">
        <v>1</v>
      </c>
      <c r="F39" s="424"/>
      <c r="G39" s="424"/>
      <c r="H39" s="433"/>
      <c r="I39" s="424"/>
      <c r="J39" s="424"/>
      <c r="K39" s="424"/>
      <c r="L39" s="424"/>
      <c r="M39" s="424"/>
      <c r="N39" s="424"/>
      <c r="O39" s="424"/>
      <c r="P39" s="1649">
        <v>0</v>
      </c>
      <c r="Q39" s="89"/>
      <c r="R39" s="89"/>
      <c r="S39" s="1683" t="s">
        <v>1060</v>
      </c>
      <c r="T39" s="2078"/>
      <c r="U39" s="2081"/>
      <c r="V39" s="2081"/>
      <c r="W39" s="2078"/>
    </row>
    <row r="40" spans="1:23" ht="49.5">
      <c r="A40" s="418" t="s">
        <v>1131</v>
      </c>
      <c r="B40" s="1673" t="s">
        <v>1132</v>
      </c>
      <c r="C40" s="1673" t="s">
        <v>1133</v>
      </c>
      <c r="D40" s="503"/>
      <c r="E40" s="893">
        <v>1</v>
      </c>
      <c r="F40" s="1674"/>
      <c r="G40" s="893">
        <v>1</v>
      </c>
      <c r="H40" s="503"/>
      <c r="I40" s="1674"/>
      <c r="J40" s="893">
        <v>1</v>
      </c>
      <c r="K40" s="1674"/>
      <c r="L40" s="893">
        <v>1</v>
      </c>
      <c r="M40" s="1674"/>
      <c r="N40" s="1674"/>
      <c r="O40" s="1674"/>
      <c r="P40" s="1649">
        <v>0</v>
      </c>
      <c r="Q40" s="82"/>
      <c r="R40" s="82"/>
      <c r="S40" s="1683" t="s">
        <v>1060</v>
      </c>
      <c r="T40" s="2078"/>
      <c r="U40" s="2081"/>
      <c r="V40" s="2081"/>
      <c r="W40" s="2078"/>
    </row>
    <row r="41" spans="1:23" ht="63.75">
      <c r="A41" s="414" t="s">
        <v>3445</v>
      </c>
      <c r="B41" s="414" t="s">
        <v>1134</v>
      </c>
      <c r="C41" s="414" t="s">
        <v>1135</v>
      </c>
      <c r="D41" s="1559"/>
      <c r="E41" s="437"/>
      <c r="F41" s="437"/>
      <c r="G41" s="437"/>
      <c r="H41" s="437"/>
      <c r="I41" s="437"/>
      <c r="J41" s="437"/>
      <c r="K41" s="437"/>
      <c r="L41" s="437"/>
      <c r="M41" s="437"/>
      <c r="N41" s="437"/>
      <c r="O41" s="437"/>
      <c r="P41" s="1645"/>
      <c r="Q41" s="31"/>
      <c r="R41" s="31"/>
      <c r="S41" s="1683" t="s">
        <v>1060</v>
      </c>
      <c r="T41" s="2078"/>
      <c r="U41" s="2081"/>
      <c r="V41" s="2081"/>
      <c r="W41" s="2078"/>
    </row>
    <row r="42" spans="1:23" ht="70.5" customHeight="1">
      <c r="A42" s="418" t="s">
        <v>1136</v>
      </c>
      <c r="B42" s="411" t="s">
        <v>1137</v>
      </c>
      <c r="C42" s="411" t="s">
        <v>1138</v>
      </c>
      <c r="D42" s="1559"/>
      <c r="E42" s="437"/>
      <c r="F42" s="437"/>
      <c r="G42" s="429">
        <v>1</v>
      </c>
      <c r="H42" s="437"/>
      <c r="I42" s="429">
        <v>1</v>
      </c>
      <c r="J42" s="437"/>
      <c r="K42" s="437"/>
      <c r="L42" s="429">
        <v>1</v>
      </c>
      <c r="M42" s="437"/>
      <c r="N42" s="437"/>
      <c r="O42" s="437"/>
      <c r="P42" s="1649">
        <v>0</v>
      </c>
      <c r="Q42" s="31"/>
      <c r="R42" s="31"/>
      <c r="S42" s="1683" t="s">
        <v>1060</v>
      </c>
      <c r="T42" s="2078"/>
      <c r="U42" s="2081"/>
      <c r="V42" s="2081"/>
      <c r="W42" s="2078"/>
    </row>
    <row r="43" spans="1:23" ht="73.5" customHeight="1">
      <c r="A43" s="411" t="s">
        <v>1139</v>
      </c>
      <c r="B43" s="411" t="s">
        <v>1140</v>
      </c>
      <c r="C43" s="411" t="s">
        <v>1141</v>
      </c>
      <c r="D43" s="1646">
        <v>1</v>
      </c>
      <c r="E43" s="1559"/>
      <c r="F43" s="1646">
        <v>1</v>
      </c>
      <c r="G43" s="1559"/>
      <c r="H43" s="1646">
        <v>1</v>
      </c>
      <c r="I43" s="1559"/>
      <c r="J43" s="1646">
        <v>1</v>
      </c>
      <c r="K43" s="1559"/>
      <c r="L43" s="1646">
        <v>1</v>
      </c>
      <c r="M43" s="1559"/>
      <c r="N43" s="1646">
        <v>1</v>
      </c>
      <c r="O43" s="1559"/>
      <c r="P43" s="1649">
        <v>0</v>
      </c>
      <c r="Q43" s="31"/>
      <c r="R43" s="31"/>
      <c r="S43" s="1683" t="s">
        <v>1060</v>
      </c>
      <c r="T43" s="2078"/>
      <c r="U43" s="2081"/>
      <c r="V43" s="2081"/>
      <c r="W43" s="2078"/>
    </row>
    <row r="44" spans="1:23" ht="54">
      <c r="A44" s="411" t="s">
        <v>1142</v>
      </c>
      <c r="B44" s="411" t="s">
        <v>1143</v>
      </c>
      <c r="C44" s="411" t="s">
        <v>1144</v>
      </c>
      <c r="D44" s="1647"/>
      <c r="E44" s="1646">
        <v>1</v>
      </c>
      <c r="F44" s="1647"/>
      <c r="G44" s="1647"/>
      <c r="H44" s="1646">
        <v>1</v>
      </c>
      <c r="I44" s="435"/>
      <c r="J44" s="435"/>
      <c r="K44" s="435"/>
      <c r="L44" s="435"/>
      <c r="M44" s="435"/>
      <c r="N44" s="435"/>
      <c r="O44" s="435"/>
      <c r="P44" s="1649">
        <v>0</v>
      </c>
      <c r="Q44" s="90"/>
      <c r="R44" s="90"/>
      <c r="S44" s="1683" t="s">
        <v>1060</v>
      </c>
      <c r="T44" s="2078"/>
      <c r="U44" s="2081"/>
      <c r="V44" s="2081"/>
      <c r="W44" s="2078"/>
    </row>
    <row r="45" spans="1:23" ht="54">
      <c r="A45" s="411" t="s">
        <v>1145</v>
      </c>
      <c r="B45" s="411" t="s">
        <v>1146</v>
      </c>
      <c r="C45" s="411" t="s">
        <v>1147</v>
      </c>
      <c r="D45" s="1646">
        <v>1</v>
      </c>
      <c r="E45" s="1559"/>
      <c r="F45" s="1646">
        <v>1</v>
      </c>
      <c r="G45" s="1559"/>
      <c r="H45" s="1646">
        <v>1</v>
      </c>
      <c r="I45" s="1559"/>
      <c r="J45" s="1646">
        <v>1</v>
      </c>
      <c r="K45" s="1559"/>
      <c r="L45" s="1646">
        <v>1</v>
      </c>
      <c r="M45" s="1559"/>
      <c r="N45" s="1646">
        <v>1</v>
      </c>
      <c r="O45" s="1559"/>
      <c r="P45" s="1649">
        <v>0</v>
      </c>
      <c r="Q45" s="90"/>
      <c r="R45" s="90"/>
      <c r="S45" s="1683" t="s">
        <v>1060</v>
      </c>
      <c r="T45" s="2078"/>
      <c r="U45" s="2081"/>
      <c r="V45" s="2081"/>
      <c r="W45" s="2078"/>
    </row>
    <row r="46" spans="1:23" ht="49.5">
      <c r="A46" s="414" t="s">
        <v>1148</v>
      </c>
      <c r="B46" s="414" t="s">
        <v>1149</v>
      </c>
      <c r="C46" s="414" t="s">
        <v>1150</v>
      </c>
      <c r="D46" s="1559"/>
      <c r="E46" s="1675"/>
      <c r="F46" s="1559"/>
      <c r="G46" s="1675"/>
      <c r="H46" s="1559"/>
      <c r="I46" s="1675"/>
      <c r="J46" s="1675"/>
      <c r="K46" s="1559"/>
      <c r="L46" s="1675"/>
      <c r="M46" s="1670"/>
      <c r="N46" s="1670"/>
      <c r="O46" s="1670"/>
      <c r="P46" s="1676"/>
      <c r="Q46" s="142"/>
      <c r="R46" s="142"/>
      <c r="S46" s="1683" t="s">
        <v>1060</v>
      </c>
      <c r="T46" s="2078"/>
      <c r="U46" s="2081"/>
      <c r="V46" s="2081"/>
      <c r="W46" s="2078"/>
    </row>
    <row r="47" spans="1:23" ht="49.5">
      <c r="A47" s="411" t="s">
        <v>1151</v>
      </c>
      <c r="B47" s="411" t="s">
        <v>1152</v>
      </c>
      <c r="C47" s="411" t="s">
        <v>1153</v>
      </c>
      <c r="D47" s="1559"/>
      <c r="E47" s="1559"/>
      <c r="F47" s="1559"/>
      <c r="G47" s="1559"/>
      <c r="H47" s="1559"/>
      <c r="I47" s="1559"/>
      <c r="J47" s="1559"/>
      <c r="K47" s="1559"/>
      <c r="L47" s="1646">
        <v>1</v>
      </c>
      <c r="M47" s="1643"/>
      <c r="N47" s="1643"/>
      <c r="O47" s="1643"/>
      <c r="P47" s="1649">
        <v>0</v>
      </c>
      <c r="Q47" s="142"/>
      <c r="R47" s="142"/>
      <c r="S47" s="1683" t="s">
        <v>1060</v>
      </c>
      <c r="T47" s="2078"/>
      <c r="U47" s="2081"/>
      <c r="V47" s="2081"/>
      <c r="W47" s="2078"/>
    </row>
    <row r="48" spans="1:23" ht="49.5">
      <c r="A48" s="411" t="s">
        <v>1154</v>
      </c>
      <c r="B48" s="411" t="s">
        <v>1155</v>
      </c>
      <c r="C48" s="411" t="s">
        <v>1153</v>
      </c>
      <c r="D48" s="1559"/>
      <c r="E48" s="1646">
        <v>1</v>
      </c>
      <c r="F48" s="1559"/>
      <c r="G48" s="1559"/>
      <c r="H48" s="1559"/>
      <c r="I48" s="1559"/>
      <c r="J48" s="1559"/>
      <c r="K48" s="1559"/>
      <c r="L48" s="1643"/>
      <c r="M48" s="1643"/>
      <c r="N48" s="1643"/>
      <c r="O48" s="1643"/>
      <c r="P48" s="1649">
        <v>0</v>
      </c>
      <c r="Q48" s="142"/>
      <c r="R48" s="142"/>
      <c r="S48" s="1683" t="s">
        <v>1060</v>
      </c>
      <c r="T48" s="2078"/>
      <c r="U48" s="2081"/>
      <c r="V48" s="2081"/>
      <c r="W48" s="2078"/>
    </row>
    <row r="49" spans="1:23" ht="56.25" customHeight="1">
      <c r="A49" s="411" t="s">
        <v>1156</v>
      </c>
      <c r="B49" s="411" t="s">
        <v>1157</v>
      </c>
      <c r="C49" s="411" t="s">
        <v>1153</v>
      </c>
      <c r="D49" s="1646">
        <v>1</v>
      </c>
      <c r="E49" s="1643"/>
      <c r="F49" s="1643"/>
      <c r="G49" s="1643"/>
      <c r="H49" s="1643"/>
      <c r="I49" s="1643"/>
      <c r="J49" s="1643"/>
      <c r="K49" s="1643"/>
      <c r="L49" s="1643"/>
      <c r="M49" s="1643"/>
      <c r="N49" s="1643"/>
      <c r="O49" s="1643"/>
      <c r="P49" s="1649">
        <v>0</v>
      </c>
      <c r="Q49" s="142"/>
      <c r="R49" s="142"/>
      <c r="S49" s="1683" t="s">
        <v>1060</v>
      </c>
      <c r="T49" s="2078"/>
      <c r="U49" s="2081"/>
      <c r="V49" s="2081"/>
      <c r="W49" s="2078"/>
    </row>
    <row r="50" spans="1:23" ht="64.5" customHeight="1">
      <c r="A50" s="411" t="s">
        <v>1158</v>
      </c>
      <c r="B50" s="411" t="s">
        <v>1157</v>
      </c>
      <c r="C50" s="411" t="s">
        <v>1159</v>
      </c>
      <c r="D50" s="1646">
        <v>1</v>
      </c>
      <c r="E50" s="1643"/>
      <c r="F50" s="1643"/>
      <c r="G50" s="1643"/>
      <c r="H50" s="1643"/>
      <c r="I50" s="1643"/>
      <c r="J50" s="1643"/>
      <c r="K50" s="1643"/>
      <c r="L50" s="1643"/>
      <c r="M50" s="1643"/>
      <c r="N50" s="1643"/>
      <c r="O50" s="1643"/>
      <c r="P50" s="1649">
        <v>0</v>
      </c>
      <c r="Q50" s="152"/>
      <c r="R50" s="152"/>
      <c r="S50" s="1683" t="s">
        <v>1060</v>
      </c>
      <c r="T50" s="2078"/>
      <c r="U50" s="2081"/>
      <c r="V50" s="2081"/>
      <c r="W50" s="2078"/>
    </row>
    <row r="51" spans="1:23" ht="66" customHeight="1">
      <c r="A51" s="411" t="s">
        <v>1160</v>
      </c>
      <c r="B51" s="411" t="s">
        <v>1161</v>
      </c>
      <c r="C51" s="411" t="s">
        <v>1147</v>
      </c>
      <c r="D51" s="1559"/>
      <c r="E51" s="1646">
        <v>1</v>
      </c>
      <c r="F51" s="1559"/>
      <c r="G51" s="1646">
        <v>1</v>
      </c>
      <c r="H51" s="1559"/>
      <c r="I51" s="1646">
        <v>1</v>
      </c>
      <c r="J51" s="1559"/>
      <c r="K51" s="1646">
        <v>1</v>
      </c>
      <c r="L51" s="1559"/>
      <c r="M51" s="1646">
        <v>1</v>
      </c>
      <c r="N51" s="1559"/>
      <c r="O51" s="1646">
        <v>1</v>
      </c>
      <c r="P51" s="1649">
        <v>0</v>
      </c>
      <c r="Q51" s="152"/>
      <c r="R51" s="152"/>
      <c r="S51" s="1683" t="s">
        <v>1060</v>
      </c>
      <c r="T51" s="2078"/>
      <c r="U51" s="2081"/>
      <c r="V51" s="2081"/>
      <c r="W51" s="2078"/>
    </row>
    <row r="52" spans="1:23" s="147" customFormat="1" ht="40.5" customHeight="1">
      <c r="A52" s="482" t="s">
        <v>1162</v>
      </c>
      <c r="B52" s="482" t="s">
        <v>1163</v>
      </c>
      <c r="C52" s="482" t="s">
        <v>1164</v>
      </c>
      <c r="D52" s="482"/>
      <c r="E52" s="482"/>
      <c r="F52" s="482"/>
      <c r="G52" s="482"/>
      <c r="H52" s="482"/>
      <c r="I52" s="482"/>
      <c r="J52" s="482"/>
      <c r="K52" s="482"/>
      <c r="L52" s="482"/>
      <c r="M52" s="482"/>
      <c r="N52" s="482"/>
      <c r="O52" s="482"/>
      <c r="P52" s="1681">
        <v>9119310.6999999993</v>
      </c>
      <c r="Q52" s="483"/>
      <c r="R52" s="483"/>
      <c r="S52" s="979"/>
      <c r="T52" s="2078"/>
      <c r="U52" s="2081"/>
      <c r="V52" s="2081"/>
      <c r="W52" s="2078"/>
    </row>
    <row r="53" spans="1:23" ht="66">
      <c r="A53" s="411" t="s">
        <v>1165</v>
      </c>
      <c r="B53" s="411" t="s">
        <v>1166</v>
      </c>
      <c r="C53" s="411" t="s">
        <v>2536</v>
      </c>
      <c r="D53" s="411"/>
      <c r="E53" s="411"/>
      <c r="F53" s="411"/>
      <c r="G53" s="411"/>
      <c r="H53" s="411"/>
      <c r="I53" s="411"/>
      <c r="J53" s="411"/>
      <c r="K53" s="411"/>
      <c r="L53" s="1559"/>
      <c r="M53" s="1646"/>
      <c r="N53" s="1559"/>
      <c r="O53" s="1646"/>
      <c r="P53" s="1649">
        <v>0</v>
      </c>
      <c r="Q53" s="152"/>
      <c r="R53" s="152"/>
      <c r="S53" s="1683" t="s">
        <v>1167</v>
      </c>
      <c r="T53" s="2078"/>
      <c r="U53" s="2081"/>
      <c r="V53" s="2081"/>
      <c r="W53" s="2078"/>
    </row>
    <row r="54" spans="1:23" ht="66">
      <c r="A54" s="411" t="s">
        <v>1168</v>
      </c>
      <c r="B54" s="411" t="s">
        <v>1169</v>
      </c>
      <c r="C54" s="411" t="s">
        <v>2535</v>
      </c>
      <c r="D54" s="411"/>
      <c r="E54" s="411"/>
      <c r="F54" s="411"/>
      <c r="G54" s="411"/>
      <c r="H54" s="411"/>
      <c r="I54" s="411"/>
      <c r="J54" s="411"/>
      <c r="K54" s="411"/>
      <c r="L54" s="1559"/>
      <c r="M54" s="1646"/>
      <c r="N54" s="1559"/>
      <c r="O54" s="1646"/>
      <c r="P54" s="1649">
        <v>0</v>
      </c>
      <c r="Q54" s="152"/>
      <c r="R54" s="152"/>
      <c r="S54" s="1683" t="s">
        <v>1167</v>
      </c>
      <c r="T54" s="2078"/>
      <c r="U54" s="2081"/>
      <c r="V54" s="2081"/>
      <c r="W54" s="2078"/>
    </row>
    <row r="55" spans="1:23" ht="67.5">
      <c r="A55" s="411" t="s">
        <v>1170</v>
      </c>
      <c r="B55" s="411" t="s">
        <v>1171</v>
      </c>
      <c r="C55" s="411" t="s">
        <v>2534</v>
      </c>
      <c r="D55" s="1677"/>
      <c r="E55" s="411"/>
      <c r="F55" s="411"/>
      <c r="G55" s="411"/>
      <c r="H55" s="411"/>
      <c r="I55" s="411"/>
      <c r="J55" s="411"/>
      <c r="K55" s="411"/>
      <c r="L55" s="1559"/>
      <c r="M55" s="1646"/>
      <c r="N55" s="1559"/>
      <c r="O55" s="1646"/>
      <c r="P55" s="1649">
        <v>4997821.5</v>
      </c>
      <c r="Q55" s="152"/>
      <c r="R55" s="152"/>
      <c r="S55" s="1683" t="s">
        <v>1172</v>
      </c>
      <c r="T55" s="2078"/>
      <c r="U55" s="2081"/>
      <c r="V55" s="2081"/>
      <c r="W55" s="2078"/>
    </row>
    <row r="56" spans="1:23" ht="108">
      <c r="A56" s="411" t="s">
        <v>1173</v>
      </c>
      <c r="B56" s="411" t="s">
        <v>1174</v>
      </c>
      <c r="C56" s="411" t="s">
        <v>2533</v>
      </c>
      <c r="D56" s="411"/>
      <c r="E56" s="411"/>
      <c r="F56" s="411"/>
      <c r="G56" s="411"/>
      <c r="H56" s="411"/>
      <c r="I56" s="411"/>
      <c r="J56" s="411"/>
      <c r="K56" s="411"/>
      <c r="L56" s="1559"/>
      <c r="M56" s="1646"/>
      <c r="N56" s="1559"/>
      <c r="O56" s="1646"/>
      <c r="P56" s="1649">
        <v>1000000</v>
      </c>
      <c r="Q56" s="152"/>
      <c r="R56" s="152"/>
      <c r="S56" s="1683" t="s">
        <v>1172</v>
      </c>
      <c r="T56" s="2078"/>
      <c r="U56" s="2081"/>
      <c r="V56" s="2081"/>
      <c r="W56" s="2078"/>
    </row>
    <row r="57" spans="1:23" ht="54">
      <c r="A57" s="411" t="s">
        <v>1175</v>
      </c>
      <c r="B57" s="411" t="s">
        <v>1176</v>
      </c>
      <c r="C57" s="411" t="s">
        <v>1177</v>
      </c>
      <c r="D57" s="411"/>
      <c r="E57" s="411"/>
      <c r="F57" s="411"/>
      <c r="G57" s="411"/>
      <c r="H57" s="411"/>
      <c r="I57" s="411"/>
      <c r="J57" s="411"/>
      <c r="K57" s="411"/>
      <c r="L57" s="1559"/>
      <c r="M57" s="1646"/>
      <c r="N57" s="1559"/>
      <c r="O57" s="1646"/>
      <c r="P57" s="1649">
        <v>3121489.2</v>
      </c>
      <c r="Q57" s="152"/>
      <c r="R57" s="152"/>
      <c r="S57" s="1683" t="s">
        <v>1178</v>
      </c>
      <c r="T57" s="2078"/>
      <c r="U57" s="2081"/>
      <c r="V57" s="2081"/>
      <c r="W57" s="2078"/>
    </row>
    <row r="58" spans="1:23" ht="81">
      <c r="A58" s="411" t="s">
        <v>1179</v>
      </c>
      <c r="B58" s="411" t="s">
        <v>1180</v>
      </c>
      <c r="C58" s="411" t="s">
        <v>1181</v>
      </c>
      <c r="D58" s="411"/>
      <c r="E58" s="411"/>
      <c r="F58" s="411"/>
      <c r="G58" s="411"/>
      <c r="H58" s="411"/>
      <c r="I58" s="411"/>
      <c r="J58" s="411"/>
      <c r="K58" s="411"/>
      <c r="L58" s="1559"/>
      <c r="M58" s="1646"/>
      <c r="N58" s="1559"/>
      <c r="O58" s="1646"/>
      <c r="P58" s="1649">
        <v>0</v>
      </c>
      <c r="Q58" s="152"/>
      <c r="R58" s="152"/>
      <c r="S58" s="1683" t="s">
        <v>1182</v>
      </c>
      <c r="T58" s="2078"/>
      <c r="U58" s="2081"/>
      <c r="V58" s="2081"/>
      <c r="W58" s="2078"/>
    </row>
    <row r="59" spans="1:23" ht="32.25" customHeight="1" thickBot="1">
      <c r="A59" s="411"/>
      <c r="B59" s="411"/>
      <c r="C59" s="411"/>
      <c r="D59" s="411"/>
      <c r="E59" s="411"/>
      <c r="F59" s="411"/>
      <c r="G59" s="411"/>
      <c r="H59" s="411"/>
      <c r="I59" s="411"/>
      <c r="J59" s="411"/>
      <c r="K59" s="411"/>
      <c r="L59" s="411"/>
      <c r="M59" s="411"/>
      <c r="N59" s="411"/>
      <c r="O59" s="411"/>
      <c r="P59" s="1685">
        <f>P12+P24+P52</f>
        <v>90907239.700000003</v>
      </c>
      <c r="Q59" s="38"/>
      <c r="R59" s="38"/>
      <c r="S59" s="1684" t="s">
        <v>1060</v>
      </c>
      <c r="T59" s="2079"/>
      <c r="U59" s="2082"/>
      <c r="V59" s="2082"/>
      <c r="W59" s="2079"/>
    </row>
    <row r="60" spans="1:23" ht="17.25" thickBot="1">
      <c r="A60" s="2072" t="s">
        <v>1183</v>
      </c>
      <c r="B60" s="2073"/>
      <c r="C60" s="2073"/>
      <c r="D60" s="2073"/>
      <c r="E60" s="2073"/>
      <c r="F60" s="2073"/>
      <c r="G60" s="2073"/>
      <c r="H60" s="2073"/>
      <c r="I60" s="2073"/>
      <c r="J60" s="2073"/>
      <c r="K60" s="2073"/>
      <c r="L60" s="2073"/>
      <c r="M60" s="2073"/>
      <c r="N60" s="2073"/>
      <c r="O60" s="2073"/>
      <c r="P60" s="153">
        <f>P12</f>
        <v>18537929</v>
      </c>
      <c r="Q60" s="154"/>
      <c r="R60" s="33"/>
      <c r="S60" s="105"/>
    </row>
    <row r="61" spans="1:23">
      <c r="A61" s="155"/>
      <c r="B61" s="156"/>
      <c r="C61" s="157"/>
      <c r="D61" s="157"/>
      <c r="E61" s="157"/>
      <c r="F61" s="157"/>
      <c r="G61" s="157"/>
      <c r="H61" s="157"/>
      <c r="I61" s="157"/>
      <c r="J61" s="157"/>
      <c r="K61" s="157"/>
      <c r="L61" s="157"/>
      <c r="M61" s="157"/>
      <c r="N61" s="157"/>
      <c r="O61" s="157"/>
      <c r="Q61" s="158"/>
      <c r="R61" s="157"/>
      <c r="S61" s="157"/>
    </row>
    <row r="62" spans="1:23">
      <c r="P62" s="160"/>
      <c r="S62" s="161"/>
    </row>
    <row r="63" spans="1:23">
      <c r="P63" s="162"/>
      <c r="Q63" s="163"/>
    </row>
    <row r="64" spans="1:23">
      <c r="Q64" s="164"/>
    </row>
  </sheetData>
  <mergeCells count="23">
    <mergeCell ref="U11:V11"/>
    <mergeCell ref="T12:T59"/>
    <mergeCell ref="U12:U59"/>
    <mergeCell ref="V12:V59"/>
    <mergeCell ref="W12:W59"/>
    <mergeCell ref="A1:A3"/>
    <mergeCell ref="B1:W1"/>
    <mergeCell ref="B2:W2"/>
    <mergeCell ref="B3:W3"/>
    <mergeCell ref="M10:O10"/>
    <mergeCell ref="T10:W10"/>
    <mergeCell ref="A60:O60"/>
    <mergeCell ref="A8:C8"/>
    <mergeCell ref="I8:K8"/>
    <mergeCell ref="L8:N8"/>
    <mergeCell ref="O8:P8"/>
    <mergeCell ref="A10:A11"/>
    <mergeCell ref="B10:B11"/>
    <mergeCell ref="C10:C11"/>
    <mergeCell ref="D10:F10"/>
    <mergeCell ref="G10:I10"/>
    <mergeCell ref="J10:L10"/>
    <mergeCell ref="P10:S10"/>
  </mergeCells>
  <pageMargins left="0.70866141732283472" right="0.70866141732283472" top="0.74803149606299213" bottom="0.74803149606299213" header="0.31496062992125984" footer="0.31496062992125984"/>
  <pageSetup paperSize="119" scale="65"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D31" workbookViewId="0">
      <selection activeCell="A9" sqref="A9:W10"/>
    </sheetView>
  </sheetViews>
  <sheetFormatPr baseColWidth="10" defaultColWidth="11.42578125" defaultRowHeight="13.5"/>
  <cols>
    <col min="1" max="1" width="44.140625" style="157" customWidth="1"/>
    <col min="2" max="2" width="34.42578125" style="157" customWidth="1"/>
    <col min="3" max="3" width="16.85546875" style="157" customWidth="1"/>
    <col min="4" max="5" width="4" style="157" bestFit="1" customWidth="1"/>
    <col min="6" max="6" width="4.140625" style="157" bestFit="1" customWidth="1"/>
    <col min="7" max="7" width="3.85546875" style="157" bestFit="1" customWidth="1"/>
    <col min="8" max="8" width="4.28515625" style="157" bestFit="1" customWidth="1"/>
    <col min="9" max="9" width="3.85546875" style="157" bestFit="1" customWidth="1"/>
    <col min="10" max="10" width="3.42578125" style="157" bestFit="1" customWidth="1"/>
    <col min="11" max="11" width="4.28515625" style="157" bestFit="1" customWidth="1"/>
    <col min="12" max="12" width="4" style="157" bestFit="1" customWidth="1"/>
    <col min="13" max="13" width="3.85546875" style="157" bestFit="1" customWidth="1"/>
    <col min="14" max="14" width="4.28515625" style="165" bestFit="1" customWidth="1"/>
    <col min="15" max="15" width="3.7109375" style="157" bestFit="1" customWidth="1"/>
    <col min="16" max="16" width="15" style="157" bestFit="1" customWidth="1"/>
    <col min="17" max="17" width="18" style="157" customWidth="1"/>
    <col min="18" max="18" width="10.85546875" style="157" customWidth="1"/>
    <col min="19" max="19" width="12.7109375" style="157" customWidth="1"/>
    <col min="20" max="20" width="37.85546875" style="157" customWidth="1"/>
    <col min="21" max="21" width="12.42578125" style="157" customWidth="1"/>
    <col min="22" max="22" width="10" style="157" customWidth="1"/>
    <col min="23" max="23" width="29.7109375" style="157" customWidth="1"/>
    <col min="24" max="16384" width="11.42578125" style="157"/>
  </cols>
  <sheetData>
    <row r="1" spans="1:23" ht="33" customHeight="1" thickBot="1">
      <c r="A1" s="2005" t="e" vm="1">
        <v>#VALUE!</v>
      </c>
      <c r="B1" s="1925" t="s">
        <v>1184</v>
      </c>
      <c r="C1" s="1926"/>
      <c r="D1" s="1926"/>
      <c r="E1" s="1926"/>
      <c r="F1" s="1926"/>
      <c r="G1" s="1926"/>
      <c r="H1" s="1926"/>
      <c r="I1" s="1926"/>
      <c r="J1" s="1926"/>
      <c r="K1" s="1926"/>
      <c r="L1" s="1926"/>
      <c r="M1" s="1926"/>
      <c r="N1" s="1926"/>
      <c r="O1" s="1926"/>
      <c r="P1" s="1926"/>
      <c r="Q1" s="1926"/>
      <c r="R1" s="1926"/>
      <c r="S1" s="1926"/>
      <c r="T1" s="1926"/>
      <c r="U1" s="1927"/>
      <c r="V1" s="1927"/>
      <c r="W1" s="1928"/>
    </row>
    <row r="2" spans="1:23" ht="22.5" customHeight="1" thickBot="1">
      <c r="A2" s="2006"/>
      <c r="B2" s="2008" t="s">
        <v>3426</v>
      </c>
      <c r="C2" s="2009"/>
      <c r="D2" s="2009"/>
      <c r="E2" s="2009"/>
      <c r="F2" s="2009"/>
      <c r="G2" s="2009"/>
      <c r="H2" s="2009"/>
      <c r="I2" s="2009"/>
      <c r="J2" s="2009"/>
      <c r="K2" s="2009"/>
      <c r="L2" s="2009"/>
      <c r="M2" s="2009"/>
      <c r="N2" s="2009"/>
      <c r="O2" s="2009"/>
      <c r="P2" s="2009"/>
      <c r="Q2" s="2009"/>
      <c r="R2" s="2009"/>
      <c r="S2" s="2009"/>
      <c r="T2" s="2009"/>
      <c r="U2" s="2010"/>
      <c r="V2" s="2010"/>
      <c r="W2" s="2011"/>
    </row>
    <row r="3" spans="1:23" ht="27.75" customHeight="1"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706" customFormat="1" ht="27" customHeight="1">
      <c r="A4" s="400" t="s">
        <v>3448</v>
      </c>
      <c r="B4" s="400"/>
      <c r="C4" s="400"/>
      <c r="D4" s="397"/>
      <c r="E4" s="397"/>
      <c r="F4" s="398"/>
      <c r="G4" s="398"/>
      <c r="H4" s="398"/>
      <c r="I4" s="398"/>
      <c r="J4" s="398"/>
      <c r="K4" s="398"/>
      <c r="L4" s="398"/>
      <c r="M4" s="398"/>
      <c r="N4" s="1686"/>
      <c r="O4" s="398"/>
      <c r="P4" s="398"/>
      <c r="Q4" s="398"/>
      <c r="R4" s="398"/>
    </row>
    <row r="5" spans="1:23" s="706" customFormat="1" ht="17.25">
      <c r="A5" s="400" t="s">
        <v>118</v>
      </c>
      <c r="B5" s="397"/>
      <c r="C5" s="399"/>
      <c r="D5" s="397"/>
      <c r="E5" s="397"/>
      <c r="F5" s="397"/>
      <c r="G5" s="397"/>
      <c r="H5" s="397"/>
      <c r="I5" s="397"/>
      <c r="J5" s="397"/>
      <c r="K5" s="397"/>
      <c r="L5" s="397"/>
      <c r="M5" s="397"/>
      <c r="N5" s="1687"/>
      <c r="O5" s="397"/>
      <c r="P5" s="397"/>
      <c r="Q5" s="397"/>
      <c r="R5" s="398"/>
    </row>
    <row r="6" spans="1:23" s="706" customFormat="1" ht="17.25">
      <c r="A6" s="400" t="s">
        <v>3449</v>
      </c>
      <c r="B6" s="400"/>
      <c r="C6" s="1623"/>
      <c r="D6" s="397"/>
      <c r="E6" s="397"/>
      <c r="F6" s="400"/>
      <c r="G6" s="400"/>
      <c r="H6" s="400"/>
      <c r="I6" s="400"/>
      <c r="J6" s="400"/>
      <c r="K6" s="400"/>
      <c r="L6" s="400"/>
      <c r="M6" s="400"/>
      <c r="N6" s="1688"/>
      <c r="O6" s="400"/>
      <c r="P6" s="400"/>
      <c r="Q6" s="400"/>
      <c r="R6" s="398"/>
      <c r="T6" s="2089"/>
    </row>
    <row r="7" spans="1:23" s="706" customFormat="1" ht="17.25">
      <c r="A7" s="2085" t="s">
        <v>277</v>
      </c>
      <c r="B7" s="2085"/>
      <c r="C7" s="2085"/>
      <c r="D7" s="2085"/>
      <c r="E7" s="2085"/>
      <c r="F7" s="2085"/>
      <c r="G7" s="2085"/>
      <c r="H7" s="2085"/>
      <c r="I7" s="2085"/>
      <c r="J7" s="2085"/>
      <c r="K7" s="2085"/>
      <c r="L7" s="2085"/>
      <c r="M7" s="2085"/>
      <c r="N7" s="2085"/>
      <c r="O7" s="400"/>
      <c r="P7" s="400"/>
      <c r="Q7" s="400"/>
      <c r="R7" s="398"/>
      <c r="T7" s="2089"/>
    </row>
    <row r="8" spans="1:23" s="706" customFormat="1" ht="17.25">
      <c r="A8" s="1444" t="s">
        <v>3450</v>
      </c>
      <c r="B8" s="400"/>
      <c r="C8" s="400"/>
      <c r="D8" s="400"/>
      <c r="E8" s="400"/>
      <c r="F8" s="400"/>
      <c r="G8" s="400"/>
      <c r="H8" s="400"/>
      <c r="I8" s="400"/>
      <c r="J8" s="400"/>
      <c r="K8" s="400"/>
      <c r="L8" s="400"/>
      <c r="M8" s="400"/>
      <c r="N8" s="1688"/>
      <c r="O8" s="400"/>
      <c r="P8" s="400"/>
      <c r="Q8" s="400"/>
      <c r="R8" s="398"/>
    </row>
    <row r="9" spans="1:23" ht="15" customHeight="1">
      <c r="A9" s="2084" t="s">
        <v>2210</v>
      </c>
      <c r="B9" s="2084" t="s">
        <v>3178</v>
      </c>
      <c r="C9" s="2084" t="s">
        <v>121</v>
      </c>
      <c r="D9" s="2083" t="s">
        <v>0</v>
      </c>
      <c r="E9" s="2083"/>
      <c r="F9" s="2083"/>
      <c r="G9" s="2083" t="s">
        <v>1</v>
      </c>
      <c r="H9" s="2083"/>
      <c r="I9" s="2083"/>
      <c r="J9" s="2083" t="s">
        <v>2</v>
      </c>
      <c r="K9" s="2083"/>
      <c r="L9" s="2083"/>
      <c r="M9" s="2083" t="s">
        <v>3</v>
      </c>
      <c r="N9" s="2083"/>
      <c r="O9" s="2004"/>
      <c r="P9" s="1978" t="s">
        <v>21</v>
      </c>
      <c r="Q9" s="1978"/>
      <c r="R9" s="1978"/>
      <c r="S9" s="1978"/>
      <c r="T9" s="1978" t="s">
        <v>3177</v>
      </c>
      <c r="U9" s="1978"/>
      <c r="V9" s="1978"/>
      <c r="W9" s="1978"/>
    </row>
    <row r="10" spans="1:23" ht="19.5" customHeight="1" thickBot="1">
      <c r="A10" s="1978"/>
      <c r="B10" s="1978"/>
      <c r="C10" s="1978"/>
      <c r="D10" s="1107" t="s">
        <v>4</v>
      </c>
      <c r="E10" s="1107" t="s">
        <v>5</v>
      </c>
      <c r="F10" s="1107" t="s">
        <v>6</v>
      </c>
      <c r="G10" s="1107" t="s">
        <v>7</v>
      </c>
      <c r="H10" s="1107" t="s">
        <v>8</v>
      </c>
      <c r="I10" s="1107" t="s">
        <v>9</v>
      </c>
      <c r="J10" s="1107" t="s">
        <v>10</v>
      </c>
      <c r="K10" s="1107" t="s">
        <v>11</v>
      </c>
      <c r="L10" s="1107" t="s">
        <v>12</v>
      </c>
      <c r="M10" s="1107" t="s">
        <v>13</v>
      </c>
      <c r="N10" s="1107" t="s">
        <v>14</v>
      </c>
      <c r="O10" s="1107" t="s">
        <v>15</v>
      </c>
      <c r="P10" s="1078" t="s">
        <v>22</v>
      </c>
      <c r="Q10" s="1078" t="s">
        <v>3063</v>
      </c>
      <c r="R10" s="1078" t="s">
        <v>23</v>
      </c>
      <c r="S10" s="1077" t="s">
        <v>16</v>
      </c>
      <c r="T10" s="1079" t="s">
        <v>3161</v>
      </c>
      <c r="U10" s="2056" t="s">
        <v>3375</v>
      </c>
      <c r="V10" s="2057"/>
      <c r="W10" s="1079" t="s">
        <v>3176</v>
      </c>
    </row>
    <row r="11" spans="1:23" s="133" customFormat="1" ht="40.5" customHeight="1">
      <c r="A11" s="630" t="s">
        <v>2538</v>
      </c>
      <c r="B11" s="630" t="s">
        <v>2821</v>
      </c>
      <c r="C11" s="630" t="s">
        <v>2537</v>
      </c>
      <c r="D11" s="630"/>
      <c r="E11" s="630"/>
      <c r="F11" s="630"/>
      <c r="G11" s="630"/>
      <c r="H11" s="630"/>
      <c r="I11" s="630"/>
      <c r="J11" s="630"/>
      <c r="K11" s="630"/>
      <c r="L11" s="630"/>
      <c r="M11" s="630"/>
      <c r="N11" s="1692"/>
      <c r="O11" s="1693"/>
      <c r="P11" s="1694">
        <v>15250</v>
      </c>
      <c r="Q11" s="1694">
        <v>15250</v>
      </c>
      <c r="R11" s="630"/>
      <c r="S11" s="631"/>
      <c r="T11" s="2086" t="s">
        <v>3452</v>
      </c>
      <c r="U11" s="2086" t="s">
        <v>3392</v>
      </c>
      <c r="V11" s="2086" t="s">
        <v>3389</v>
      </c>
      <c r="W11" s="2086" t="s">
        <v>3451</v>
      </c>
    </row>
    <row r="12" spans="1:23" s="133" customFormat="1" ht="15.75" customHeight="1">
      <c r="A12" s="632" t="s">
        <v>1185</v>
      </c>
      <c r="B12" s="632" t="s">
        <v>1186</v>
      </c>
      <c r="C12" s="637" t="s">
        <v>1187</v>
      </c>
      <c r="D12" s="738"/>
      <c r="E12" s="738"/>
      <c r="F12" s="738"/>
      <c r="G12" s="738"/>
      <c r="H12" s="738"/>
      <c r="I12" s="738"/>
      <c r="J12" s="738"/>
      <c r="K12" s="738"/>
      <c r="L12" s="738"/>
      <c r="M12" s="738"/>
      <c r="N12" s="1689"/>
      <c r="O12" s="750"/>
      <c r="P12" s="1689"/>
      <c r="Q12" s="1689"/>
      <c r="R12" s="647"/>
      <c r="S12" s="1517"/>
      <c r="T12" s="2087"/>
      <c r="U12" s="2087"/>
      <c r="V12" s="2087"/>
      <c r="W12" s="2087"/>
    </row>
    <row r="13" spans="1:23" s="133" customFormat="1" ht="28.5">
      <c r="A13" s="633" t="s">
        <v>1188</v>
      </c>
      <c r="B13" s="633" t="s">
        <v>1189</v>
      </c>
      <c r="C13" s="634" t="s">
        <v>1190</v>
      </c>
      <c r="D13" s="749"/>
      <c r="E13" s="749">
        <v>2</v>
      </c>
      <c r="F13" s="750">
        <v>1</v>
      </c>
      <c r="G13" s="749">
        <v>1</v>
      </c>
      <c r="H13" s="750"/>
      <c r="I13" s="749">
        <v>3</v>
      </c>
      <c r="J13" s="749">
        <v>1</v>
      </c>
      <c r="K13" s="749">
        <v>4</v>
      </c>
      <c r="L13" s="749">
        <v>4</v>
      </c>
      <c r="M13" s="749">
        <v>1</v>
      </c>
      <c r="N13" s="738">
        <v>1</v>
      </c>
      <c r="O13" s="738">
        <v>1</v>
      </c>
      <c r="P13" s="1689"/>
      <c r="Q13" s="1689"/>
      <c r="R13" s="647"/>
      <c r="S13" s="1691"/>
      <c r="T13" s="2087"/>
      <c r="U13" s="2087"/>
      <c r="V13" s="2087"/>
      <c r="W13" s="2087"/>
    </row>
    <row r="14" spans="1:23" s="133" customFormat="1" ht="28.5">
      <c r="A14" s="633" t="s">
        <v>1191</v>
      </c>
      <c r="B14" s="633" t="s">
        <v>1192</v>
      </c>
      <c r="C14" s="634" t="s">
        <v>1190</v>
      </c>
      <c r="D14" s="749"/>
      <c r="E14" s="749">
        <v>2</v>
      </c>
      <c r="F14" s="750">
        <v>2</v>
      </c>
      <c r="G14" s="750"/>
      <c r="H14" s="749">
        <v>1</v>
      </c>
      <c r="I14" s="749">
        <v>2</v>
      </c>
      <c r="J14" s="749">
        <v>2</v>
      </c>
      <c r="K14" s="749">
        <v>2</v>
      </c>
      <c r="L14" s="749">
        <v>2</v>
      </c>
      <c r="M14" s="750"/>
      <c r="N14" s="749">
        <v>1</v>
      </c>
      <c r="O14" s="749"/>
      <c r="P14" s="1689"/>
      <c r="Q14" s="1689"/>
      <c r="R14" s="647"/>
      <c r="S14" s="1517"/>
      <c r="T14" s="2087"/>
      <c r="U14" s="2087"/>
      <c r="V14" s="2087"/>
      <c r="W14" s="2087"/>
    </row>
    <row r="15" spans="1:23" s="133" customFormat="1" ht="27">
      <c r="A15" s="632" t="s">
        <v>1193</v>
      </c>
      <c r="B15" s="632" t="s">
        <v>1194</v>
      </c>
      <c r="C15" s="637" t="s">
        <v>1195</v>
      </c>
      <c r="D15" s="738"/>
      <c r="E15" s="749">
        <v>1</v>
      </c>
      <c r="F15" s="750"/>
      <c r="G15" s="750"/>
      <c r="H15" s="749">
        <v>1</v>
      </c>
      <c r="I15" s="750"/>
      <c r="J15" s="749">
        <v>1</v>
      </c>
      <c r="K15" s="750">
        <v>1</v>
      </c>
      <c r="L15" s="750"/>
      <c r="M15" s="749">
        <v>1</v>
      </c>
      <c r="N15" s="1689"/>
      <c r="O15" s="750"/>
      <c r="P15" s="1689">
        <v>2034</v>
      </c>
      <c r="Q15" s="1689">
        <v>2034</v>
      </c>
      <c r="R15" s="647"/>
      <c r="S15" s="1517"/>
      <c r="T15" s="2087"/>
      <c r="U15" s="2087"/>
      <c r="V15" s="2087"/>
      <c r="W15" s="2087"/>
    </row>
    <row r="16" spans="1:23" s="133" customFormat="1" ht="28.5">
      <c r="A16" s="633" t="s">
        <v>1196</v>
      </c>
      <c r="B16" s="633" t="s">
        <v>1197</v>
      </c>
      <c r="C16" s="638" t="s">
        <v>1198</v>
      </c>
      <c r="D16" s="750"/>
      <c r="E16" s="749">
        <v>3</v>
      </c>
      <c r="F16" s="750"/>
      <c r="G16" s="750"/>
      <c r="H16" s="749">
        <v>3</v>
      </c>
      <c r="I16" s="750"/>
      <c r="J16" s="749">
        <v>3</v>
      </c>
      <c r="K16" s="738">
        <v>3</v>
      </c>
      <c r="L16" s="749"/>
      <c r="M16" s="749">
        <v>3</v>
      </c>
      <c r="N16" s="748"/>
      <c r="O16" s="750"/>
      <c r="P16" s="748"/>
      <c r="Q16" s="748"/>
      <c r="R16" s="647"/>
      <c r="S16" s="1517"/>
      <c r="T16" s="2087"/>
      <c r="U16" s="2087"/>
      <c r="V16" s="2087"/>
      <c r="W16" s="2087"/>
    </row>
    <row r="17" spans="1:23" s="133" customFormat="1" ht="15.75" customHeight="1">
      <c r="A17" s="634" t="s">
        <v>1199</v>
      </c>
      <c r="B17" s="633" t="s">
        <v>1200</v>
      </c>
      <c r="C17" s="638" t="s">
        <v>1201</v>
      </c>
      <c r="D17" s="750"/>
      <c r="E17" s="749">
        <v>2</v>
      </c>
      <c r="F17" s="750"/>
      <c r="G17" s="750"/>
      <c r="H17" s="749">
        <v>2</v>
      </c>
      <c r="I17" s="750"/>
      <c r="J17" s="749">
        <v>2</v>
      </c>
      <c r="K17" s="738"/>
      <c r="L17" s="738"/>
      <c r="M17" s="749">
        <v>2</v>
      </c>
      <c r="N17" s="749">
        <v>2</v>
      </c>
      <c r="O17" s="750"/>
      <c r="P17" s="748"/>
      <c r="Q17" s="748"/>
      <c r="R17" s="647"/>
      <c r="S17" s="1517"/>
      <c r="T17" s="2087"/>
      <c r="U17" s="2087"/>
      <c r="V17" s="2087"/>
      <c r="W17" s="2087"/>
    </row>
    <row r="18" spans="1:23" s="133" customFormat="1" ht="15.75" customHeight="1">
      <c r="A18" s="637" t="s">
        <v>1202</v>
      </c>
      <c r="B18" s="632" t="s">
        <v>1203</v>
      </c>
      <c r="C18" s="636" t="s">
        <v>1204</v>
      </c>
      <c r="D18" s="738"/>
      <c r="E18" s="738"/>
      <c r="F18" s="738"/>
      <c r="G18" s="738"/>
      <c r="H18" s="738"/>
      <c r="I18" s="738"/>
      <c r="J18" s="738"/>
      <c r="K18" s="738"/>
      <c r="L18" s="738"/>
      <c r="M18" s="738"/>
      <c r="N18" s="748"/>
      <c r="O18" s="750"/>
      <c r="P18" s="748">
        <v>21222</v>
      </c>
      <c r="Q18" s="748">
        <v>21222</v>
      </c>
      <c r="R18" s="647"/>
      <c r="S18" s="1517"/>
      <c r="T18" s="2087"/>
      <c r="U18" s="2087"/>
      <c r="V18" s="2087"/>
      <c r="W18" s="2087"/>
    </row>
    <row r="19" spans="1:23" s="133" customFormat="1" ht="42.75">
      <c r="A19" s="634" t="s">
        <v>1205</v>
      </c>
      <c r="B19" s="633" t="s">
        <v>1206</v>
      </c>
      <c r="C19" s="638" t="s">
        <v>1207</v>
      </c>
      <c r="D19" s="750"/>
      <c r="E19" s="749">
        <v>1</v>
      </c>
      <c r="F19" s="750"/>
      <c r="G19" s="750"/>
      <c r="H19" s="749">
        <v>1</v>
      </c>
      <c r="I19" s="750">
        <v>1</v>
      </c>
      <c r="J19" s="749">
        <v>1</v>
      </c>
      <c r="K19" s="738">
        <v>1</v>
      </c>
      <c r="L19" s="749"/>
      <c r="M19" s="738"/>
      <c r="N19" s="748"/>
      <c r="O19" s="750"/>
      <c r="P19" s="748"/>
      <c r="Q19" s="748"/>
      <c r="R19" s="647"/>
      <c r="S19" s="1517"/>
      <c r="T19" s="2087"/>
      <c r="U19" s="2087"/>
      <c r="V19" s="2087"/>
      <c r="W19" s="2087"/>
    </row>
    <row r="20" spans="1:23" s="133" customFormat="1" ht="28.5">
      <c r="A20" s="634" t="s">
        <v>1208</v>
      </c>
      <c r="B20" s="633" t="s">
        <v>1209</v>
      </c>
      <c r="C20" s="638" t="s">
        <v>1210</v>
      </c>
      <c r="D20" s="750"/>
      <c r="E20" s="749"/>
      <c r="F20" s="750">
        <v>1</v>
      </c>
      <c r="G20" s="750"/>
      <c r="H20" s="749">
        <v>1</v>
      </c>
      <c r="I20" s="750">
        <v>1</v>
      </c>
      <c r="J20" s="749"/>
      <c r="K20" s="738">
        <v>1</v>
      </c>
      <c r="L20" s="749"/>
      <c r="M20" s="738">
        <v>1</v>
      </c>
      <c r="N20" s="748"/>
      <c r="O20" s="750"/>
      <c r="P20" s="748"/>
      <c r="Q20" s="748"/>
      <c r="R20" s="647"/>
      <c r="S20" s="1517"/>
      <c r="T20" s="2087"/>
      <c r="U20" s="2087"/>
      <c r="V20" s="2087"/>
      <c r="W20" s="2087"/>
    </row>
    <row r="21" spans="1:23" s="133" customFormat="1" ht="15.75" customHeight="1">
      <c r="A21" s="634" t="s">
        <v>1211</v>
      </c>
      <c r="B21" s="633" t="s">
        <v>1212</v>
      </c>
      <c r="C21" s="638" t="s">
        <v>1207</v>
      </c>
      <c r="D21" s="750"/>
      <c r="E21" s="749"/>
      <c r="F21" s="750"/>
      <c r="G21" s="750"/>
      <c r="H21" s="749"/>
      <c r="I21" s="750"/>
      <c r="J21" s="738"/>
      <c r="K21" s="749"/>
      <c r="L21" s="738"/>
      <c r="M21" s="749"/>
      <c r="N21" s="748"/>
      <c r="O21" s="750"/>
      <c r="P21" s="748">
        <v>2323</v>
      </c>
      <c r="Q21" s="748">
        <v>2323</v>
      </c>
      <c r="R21" s="647"/>
      <c r="S21" s="1517"/>
      <c r="T21" s="2087"/>
      <c r="U21" s="2087"/>
      <c r="V21" s="2087"/>
      <c r="W21" s="2087"/>
    </row>
    <row r="22" spans="1:23" s="133" customFormat="1" ht="28.5">
      <c r="A22" s="634" t="s">
        <v>1213</v>
      </c>
      <c r="B22" s="633" t="s">
        <v>1214</v>
      </c>
      <c r="C22" s="638" t="s">
        <v>1215</v>
      </c>
      <c r="D22" s="749">
        <v>1</v>
      </c>
      <c r="E22" s="749">
        <v>1</v>
      </c>
      <c r="F22" s="749">
        <v>1</v>
      </c>
      <c r="G22" s="749">
        <v>1</v>
      </c>
      <c r="H22" s="749">
        <v>2</v>
      </c>
      <c r="I22" s="749">
        <v>5</v>
      </c>
      <c r="J22" s="749">
        <v>5</v>
      </c>
      <c r="K22" s="749">
        <v>2</v>
      </c>
      <c r="L22" s="749">
        <v>1</v>
      </c>
      <c r="M22" s="749">
        <v>1</v>
      </c>
      <c r="N22" s="748"/>
      <c r="O22" s="750"/>
      <c r="P22" s="748"/>
      <c r="Q22" s="748"/>
      <c r="R22" s="647"/>
      <c r="S22" s="1517"/>
      <c r="T22" s="2087"/>
      <c r="U22" s="2087"/>
      <c r="V22" s="2087"/>
      <c r="W22" s="2087"/>
    </row>
    <row r="23" spans="1:23" s="133" customFormat="1" ht="27">
      <c r="A23" s="637" t="s">
        <v>1216</v>
      </c>
      <c r="B23" s="632" t="s">
        <v>1217</v>
      </c>
      <c r="C23" s="636" t="s">
        <v>1218</v>
      </c>
      <c r="D23" s="738"/>
      <c r="E23" s="738"/>
      <c r="F23" s="738"/>
      <c r="G23" s="738"/>
      <c r="H23" s="738"/>
      <c r="I23" s="738"/>
      <c r="J23" s="738"/>
      <c r="K23" s="738"/>
      <c r="L23" s="738"/>
      <c r="M23" s="738"/>
      <c r="N23" s="748"/>
      <c r="O23" s="750"/>
      <c r="P23" s="748">
        <v>2323</v>
      </c>
      <c r="Q23" s="748"/>
      <c r="R23" s="647"/>
      <c r="S23" s="1517"/>
      <c r="T23" s="2087"/>
      <c r="U23" s="2087"/>
      <c r="V23" s="2087"/>
      <c r="W23" s="2087"/>
    </row>
    <row r="24" spans="1:23" s="133" customFormat="1" ht="28.5">
      <c r="A24" s="634" t="s">
        <v>1219</v>
      </c>
      <c r="B24" s="633" t="s">
        <v>1220</v>
      </c>
      <c r="C24" s="638" t="s">
        <v>1221</v>
      </c>
      <c r="D24" s="750"/>
      <c r="E24" s="750"/>
      <c r="F24" s="749">
        <v>1</v>
      </c>
      <c r="G24" s="750">
        <v>1</v>
      </c>
      <c r="H24" s="749"/>
      <c r="I24" s="750"/>
      <c r="J24" s="750"/>
      <c r="K24" s="738">
        <v>1</v>
      </c>
      <c r="L24" s="749"/>
      <c r="M24" s="738"/>
      <c r="N24" s="748"/>
      <c r="O24" s="750"/>
      <c r="P24" s="748"/>
      <c r="Q24" s="748"/>
      <c r="R24" s="647"/>
      <c r="S24" s="1517"/>
      <c r="T24" s="2087"/>
      <c r="U24" s="2087"/>
      <c r="V24" s="2087"/>
      <c r="W24" s="2087"/>
    </row>
    <row r="25" spans="1:23" s="133" customFormat="1" ht="28.5">
      <c r="A25" s="634" t="s">
        <v>1222</v>
      </c>
      <c r="B25" s="633" t="s">
        <v>1223</v>
      </c>
      <c r="C25" s="638" t="s">
        <v>1224</v>
      </c>
      <c r="D25" s="750"/>
      <c r="E25" s="750"/>
      <c r="F25" s="749">
        <v>5</v>
      </c>
      <c r="G25" s="750">
        <v>10</v>
      </c>
      <c r="H25" s="749"/>
      <c r="I25" s="750">
        <v>5</v>
      </c>
      <c r="J25" s="750">
        <v>5</v>
      </c>
      <c r="K25" s="738">
        <v>5</v>
      </c>
      <c r="L25" s="749"/>
      <c r="M25" s="738"/>
      <c r="N25" s="748"/>
      <c r="O25" s="750"/>
      <c r="P25" s="748"/>
      <c r="Q25" s="748"/>
      <c r="R25" s="647"/>
      <c r="S25" s="1517"/>
      <c r="T25" s="2087"/>
      <c r="U25" s="2087"/>
      <c r="V25" s="2087"/>
      <c r="W25" s="2087"/>
    </row>
    <row r="26" spans="1:23" s="133" customFormat="1" ht="42.75">
      <c r="A26" s="634" t="s">
        <v>1225</v>
      </c>
      <c r="B26" s="633" t="s">
        <v>1226</v>
      </c>
      <c r="C26" s="638" t="s">
        <v>1224</v>
      </c>
      <c r="D26" s="749"/>
      <c r="E26" s="749"/>
      <c r="F26" s="750"/>
      <c r="G26" s="750"/>
      <c r="H26" s="738"/>
      <c r="I26" s="750"/>
      <c r="J26" s="750"/>
      <c r="K26" s="738"/>
      <c r="L26" s="749"/>
      <c r="M26" s="738"/>
      <c r="N26" s="748"/>
      <c r="O26" s="750"/>
      <c r="P26" s="748"/>
      <c r="Q26" s="748"/>
      <c r="R26" s="647"/>
      <c r="S26" s="1517"/>
      <c r="T26" s="2087"/>
      <c r="U26" s="2087"/>
      <c r="V26" s="2087"/>
      <c r="W26" s="2087"/>
    </row>
    <row r="27" spans="1:23" s="133" customFormat="1" ht="71.25">
      <c r="A27" s="634" t="s">
        <v>1227</v>
      </c>
      <c r="B27" s="633" t="s">
        <v>1228</v>
      </c>
      <c r="C27" s="638" t="s">
        <v>1229</v>
      </c>
      <c r="D27" s="749"/>
      <c r="E27" s="749"/>
      <c r="F27" s="750"/>
      <c r="G27" s="750"/>
      <c r="H27" s="749"/>
      <c r="I27" s="750"/>
      <c r="J27" s="750"/>
      <c r="K27" s="738"/>
      <c r="L27" s="749"/>
      <c r="M27" s="738"/>
      <c r="N27" s="748"/>
      <c r="O27" s="750"/>
      <c r="P27" s="748"/>
      <c r="Q27" s="748"/>
      <c r="R27" s="647"/>
      <c r="T27" s="2087"/>
      <c r="U27" s="2087"/>
      <c r="V27" s="2087"/>
      <c r="W27" s="2087"/>
    </row>
    <row r="28" spans="1:23" s="133" customFormat="1" ht="85.5">
      <c r="A28" s="637" t="s">
        <v>1230</v>
      </c>
      <c r="B28" s="633" t="s">
        <v>1231</v>
      </c>
      <c r="C28" s="638" t="s">
        <v>1232</v>
      </c>
      <c r="D28" s="749"/>
      <c r="E28" s="749"/>
      <c r="F28" s="750"/>
      <c r="G28" s="750"/>
      <c r="H28" s="749"/>
      <c r="I28" s="750"/>
      <c r="J28" s="749"/>
      <c r="K28" s="738"/>
      <c r="L28" s="749"/>
      <c r="M28" s="738"/>
      <c r="N28" s="748"/>
      <c r="O28" s="750"/>
      <c r="P28" s="748"/>
      <c r="Q28" s="748"/>
      <c r="R28" s="647"/>
      <c r="T28" s="2087"/>
      <c r="U28" s="2087"/>
      <c r="V28" s="2087"/>
      <c r="W28" s="2087"/>
    </row>
    <row r="29" spans="1:23" s="133" customFormat="1" ht="27">
      <c r="A29" s="637" t="s">
        <v>1233</v>
      </c>
      <c r="B29" s="632" t="s">
        <v>1234</v>
      </c>
      <c r="C29" s="636" t="s">
        <v>1235</v>
      </c>
      <c r="D29" s="749">
        <v>2</v>
      </c>
      <c r="E29" s="749">
        <v>2</v>
      </c>
      <c r="F29" s="749">
        <v>2</v>
      </c>
      <c r="G29" s="749">
        <v>2</v>
      </c>
      <c r="H29" s="749">
        <v>2</v>
      </c>
      <c r="I29" s="749">
        <v>2</v>
      </c>
      <c r="J29" s="749">
        <v>2</v>
      </c>
      <c r="K29" s="749"/>
      <c r="L29" s="749"/>
      <c r="M29" s="749"/>
      <c r="N29" s="748"/>
      <c r="O29" s="750"/>
      <c r="P29" s="748"/>
      <c r="Q29" s="748"/>
      <c r="R29" s="647"/>
      <c r="T29" s="2087"/>
      <c r="U29" s="2087"/>
      <c r="V29" s="2087"/>
      <c r="W29" s="2087"/>
    </row>
    <row r="30" spans="1:23" s="133" customFormat="1" ht="27">
      <c r="A30" s="630" t="s">
        <v>1236</v>
      </c>
      <c r="B30" s="630" t="s">
        <v>1237</v>
      </c>
      <c r="C30" s="630" t="s">
        <v>1238</v>
      </c>
      <c r="D30" s="630"/>
      <c r="E30" s="630"/>
      <c r="F30" s="630"/>
      <c r="G30" s="630"/>
      <c r="H30" s="630"/>
      <c r="I30" s="630"/>
      <c r="J30" s="630"/>
      <c r="K30" s="630"/>
      <c r="L30" s="630"/>
      <c r="M30" s="630"/>
      <c r="N30" s="1694"/>
      <c r="O30" s="630"/>
      <c r="P30" s="1694">
        <v>76650.600000000006</v>
      </c>
      <c r="Q30" s="1694">
        <v>76650.600000000006</v>
      </c>
      <c r="R30" s="630"/>
      <c r="S30" s="631"/>
      <c r="T30" s="2087"/>
      <c r="U30" s="2087"/>
      <c r="V30" s="2087"/>
      <c r="W30" s="2087"/>
    </row>
    <row r="31" spans="1:23" s="133" customFormat="1" ht="28.5">
      <c r="A31" s="633" t="s">
        <v>1239</v>
      </c>
      <c r="B31" s="633" t="s">
        <v>1240</v>
      </c>
      <c r="C31" s="634" t="s">
        <v>1111</v>
      </c>
      <c r="D31" s="738"/>
      <c r="E31" s="749"/>
      <c r="F31" s="738">
        <v>2</v>
      </c>
      <c r="G31" s="749"/>
      <c r="H31" s="738">
        <v>1</v>
      </c>
      <c r="I31" s="749"/>
      <c r="J31" s="738">
        <v>2</v>
      </c>
      <c r="K31" s="738"/>
      <c r="L31" s="749"/>
      <c r="M31" s="749"/>
      <c r="N31" s="748"/>
      <c r="O31" s="750"/>
      <c r="P31" s="748">
        <v>1323</v>
      </c>
      <c r="Q31" s="748">
        <v>1323</v>
      </c>
      <c r="R31" s="647"/>
      <c r="S31" s="1517"/>
      <c r="T31" s="2087"/>
      <c r="U31" s="2087"/>
      <c r="V31" s="2087"/>
      <c r="W31" s="2087"/>
    </row>
    <row r="32" spans="1:23" s="133" customFormat="1" ht="28.5">
      <c r="A32" s="633" t="s">
        <v>1241</v>
      </c>
      <c r="B32" s="633" t="s">
        <v>1242</v>
      </c>
      <c r="C32" s="634" t="s">
        <v>1243</v>
      </c>
      <c r="D32" s="738"/>
      <c r="E32" s="749"/>
      <c r="F32" s="738">
        <v>2</v>
      </c>
      <c r="G32" s="749"/>
      <c r="H32" s="738">
        <v>1</v>
      </c>
      <c r="I32" s="749"/>
      <c r="J32" s="738">
        <v>2</v>
      </c>
      <c r="K32" s="738"/>
      <c r="L32" s="749"/>
      <c r="M32" s="738"/>
      <c r="N32" s="748"/>
      <c r="O32" s="750"/>
      <c r="P32" s="748"/>
      <c r="Q32" s="748"/>
      <c r="R32" s="647"/>
      <c r="S32" s="1517"/>
      <c r="T32" s="2087"/>
      <c r="U32" s="2087"/>
      <c r="V32" s="2087"/>
      <c r="W32" s="2087"/>
    </row>
    <row r="33" spans="1:23" s="133" customFormat="1" ht="15.75" customHeight="1">
      <c r="A33" s="633" t="s">
        <v>1244</v>
      </c>
      <c r="B33" s="633" t="s">
        <v>1245</v>
      </c>
      <c r="C33" s="634" t="s">
        <v>1243</v>
      </c>
      <c r="D33" s="738"/>
      <c r="E33" s="749">
        <v>2</v>
      </c>
      <c r="F33" s="738"/>
      <c r="G33" s="749">
        <v>1</v>
      </c>
      <c r="H33" s="738"/>
      <c r="I33" s="749"/>
      <c r="J33" s="738">
        <v>2</v>
      </c>
      <c r="K33" s="738"/>
      <c r="L33" s="749"/>
      <c r="M33" s="738"/>
      <c r="N33" s="748"/>
      <c r="O33" s="750"/>
      <c r="P33" s="748"/>
      <c r="Q33" s="748"/>
      <c r="R33" s="647"/>
      <c r="S33" s="1517"/>
      <c r="T33" s="2087"/>
      <c r="U33" s="2087"/>
      <c r="V33" s="2087"/>
      <c r="W33" s="2087"/>
    </row>
    <row r="34" spans="1:23" s="133" customFormat="1" ht="40.5">
      <c r="A34" s="632" t="s">
        <v>1246</v>
      </c>
      <c r="B34" s="632" t="s">
        <v>1247</v>
      </c>
      <c r="C34" s="637" t="s">
        <v>1248</v>
      </c>
      <c r="D34" s="738"/>
      <c r="E34" s="749">
        <v>2</v>
      </c>
      <c r="F34" s="749"/>
      <c r="G34" s="738">
        <v>3</v>
      </c>
      <c r="H34" s="749"/>
      <c r="I34" s="738">
        <v>3</v>
      </c>
      <c r="J34" s="749"/>
      <c r="K34" s="738">
        <v>2</v>
      </c>
      <c r="L34" s="749"/>
      <c r="M34" s="738"/>
      <c r="N34" s="749"/>
      <c r="O34" s="750"/>
      <c r="P34" s="748"/>
      <c r="Q34" s="748"/>
      <c r="R34" s="647"/>
      <c r="S34" s="1517"/>
      <c r="T34" s="2087"/>
      <c r="U34" s="2087"/>
      <c r="V34" s="2087"/>
      <c r="W34" s="2087"/>
    </row>
    <row r="35" spans="1:23" s="133" customFormat="1" ht="28.5">
      <c r="A35" s="633" t="s">
        <v>1249</v>
      </c>
      <c r="B35" s="633" t="s">
        <v>1250</v>
      </c>
      <c r="C35" s="634" t="s">
        <v>1251</v>
      </c>
      <c r="D35" s="738"/>
      <c r="E35" s="749">
        <v>1</v>
      </c>
      <c r="F35" s="749">
        <v>1</v>
      </c>
      <c r="G35" s="738">
        <v>1</v>
      </c>
      <c r="H35" s="749">
        <v>1</v>
      </c>
      <c r="I35" s="738"/>
      <c r="J35" s="749"/>
      <c r="K35" s="738">
        <v>1</v>
      </c>
      <c r="L35" s="749"/>
      <c r="M35" s="738"/>
      <c r="N35" s="749"/>
      <c r="O35" s="750"/>
      <c r="P35" s="748">
        <v>19580</v>
      </c>
      <c r="Q35" s="748">
        <v>19580</v>
      </c>
      <c r="R35" s="647"/>
      <c r="S35" s="1517"/>
      <c r="T35" s="2087"/>
      <c r="U35" s="2087"/>
      <c r="V35" s="2087"/>
      <c r="W35" s="2087"/>
    </row>
    <row r="36" spans="1:23" s="133" customFormat="1" ht="28.5">
      <c r="A36" s="633" t="s">
        <v>1252</v>
      </c>
      <c r="B36" s="633" t="s">
        <v>1253</v>
      </c>
      <c r="C36" s="634" t="s">
        <v>1254</v>
      </c>
      <c r="D36" s="749"/>
      <c r="E36" s="738"/>
      <c r="F36" s="749">
        <v>1</v>
      </c>
      <c r="G36" s="738"/>
      <c r="H36" s="738">
        <v>1</v>
      </c>
      <c r="I36" s="738"/>
      <c r="J36" s="749">
        <v>1</v>
      </c>
      <c r="K36" s="738"/>
      <c r="L36" s="749">
        <v>1</v>
      </c>
      <c r="M36" s="738">
        <v>1</v>
      </c>
      <c r="N36" s="748"/>
      <c r="O36" s="750"/>
      <c r="P36" s="748"/>
      <c r="Q36" s="748"/>
      <c r="R36" s="647"/>
      <c r="S36" s="1517"/>
      <c r="T36" s="2087"/>
      <c r="U36" s="2087"/>
      <c r="V36" s="2087"/>
      <c r="W36" s="2087"/>
    </row>
    <row r="37" spans="1:23" s="133" customFormat="1" ht="42.75">
      <c r="A37" s="633" t="s">
        <v>1255</v>
      </c>
      <c r="B37" s="633" t="s">
        <v>1256</v>
      </c>
      <c r="C37" s="740" t="s">
        <v>1257</v>
      </c>
      <c r="D37" s="749">
        <v>1</v>
      </c>
      <c r="E37" s="738"/>
      <c r="F37" s="749">
        <v>1</v>
      </c>
      <c r="G37" s="738"/>
      <c r="H37" s="738">
        <v>1</v>
      </c>
      <c r="I37" s="738"/>
      <c r="J37" s="749">
        <v>1</v>
      </c>
      <c r="K37" s="738"/>
      <c r="L37" s="749">
        <v>1</v>
      </c>
      <c r="M37" s="738"/>
      <c r="N37" s="749"/>
      <c r="O37" s="750"/>
      <c r="P37" s="748"/>
      <c r="Q37" s="748"/>
      <c r="R37" s="647"/>
      <c r="S37" s="1517"/>
      <c r="T37" s="2087"/>
      <c r="U37" s="2087"/>
      <c r="V37" s="2087"/>
      <c r="W37" s="2087"/>
    </row>
    <row r="38" spans="1:23" s="133" customFormat="1" ht="42.75">
      <c r="A38" s="643" t="s">
        <v>1258</v>
      </c>
      <c r="B38" s="633" t="s">
        <v>1259</v>
      </c>
      <c r="C38" s="634" t="s">
        <v>1260</v>
      </c>
      <c r="D38" s="749"/>
      <c r="E38" s="738"/>
      <c r="F38" s="749">
        <v>1</v>
      </c>
      <c r="G38" s="749"/>
      <c r="H38" s="738"/>
      <c r="I38" s="738"/>
      <c r="J38" s="738">
        <v>1</v>
      </c>
      <c r="K38" s="738"/>
      <c r="L38" s="738"/>
      <c r="M38" s="738">
        <v>1</v>
      </c>
      <c r="N38" s="1184"/>
      <c r="O38" s="750"/>
      <c r="P38" s="1184"/>
      <c r="Q38" s="1184"/>
      <c r="R38" s="647"/>
      <c r="S38" s="1517"/>
      <c r="T38" s="2087"/>
      <c r="U38" s="2087"/>
      <c r="V38" s="2087"/>
      <c r="W38" s="2087"/>
    </row>
    <row r="39" spans="1:23" s="133" customFormat="1" ht="28.5">
      <c r="A39" s="633" t="s">
        <v>1261</v>
      </c>
      <c r="B39" s="633" t="s">
        <v>1262</v>
      </c>
      <c r="C39" s="634" t="s">
        <v>1263</v>
      </c>
      <c r="D39" s="749">
        <v>2</v>
      </c>
      <c r="E39" s="749">
        <v>5</v>
      </c>
      <c r="F39" s="749">
        <v>5</v>
      </c>
      <c r="G39" s="749">
        <v>2</v>
      </c>
      <c r="H39" s="749">
        <v>2</v>
      </c>
      <c r="I39" s="749">
        <v>1</v>
      </c>
      <c r="J39" s="749">
        <v>3</v>
      </c>
      <c r="K39" s="749"/>
      <c r="L39" s="749"/>
      <c r="M39" s="749"/>
      <c r="N39" s="749"/>
      <c r="O39" s="749"/>
      <c r="P39" s="748"/>
      <c r="Q39" s="748"/>
      <c r="R39" s="647"/>
      <c r="S39" s="1517"/>
      <c r="T39" s="2087"/>
      <c r="U39" s="2087"/>
      <c r="V39" s="2087"/>
      <c r="W39" s="2087"/>
    </row>
    <row r="40" spans="1:23" s="133" customFormat="1" ht="28.5">
      <c r="A40" s="633" t="s">
        <v>1264</v>
      </c>
      <c r="B40" s="633" t="s">
        <v>1265</v>
      </c>
      <c r="C40" s="634" t="s">
        <v>1266</v>
      </c>
      <c r="D40" s="749">
        <v>1</v>
      </c>
      <c r="E40" s="749"/>
      <c r="F40" s="749">
        <v>1</v>
      </c>
      <c r="G40" s="749"/>
      <c r="H40" s="749">
        <v>1</v>
      </c>
      <c r="I40" s="749"/>
      <c r="J40" s="749">
        <v>1</v>
      </c>
      <c r="K40" s="749"/>
      <c r="L40" s="749">
        <v>1</v>
      </c>
      <c r="M40" s="749"/>
      <c r="N40" s="749"/>
      <c r="O40" s="749"/>
      <c r="P40" s="748"/>
      <c r="Q40" s="748"/>
      <c r="R40" s="647"/>
      <c r="S40" s="1517"/>
      <c r="T40" s="2087"/>
      <c r="U40" s="2087"/>
      <c r="V40" s="2087"/>
      <c r="W40" s="2087"/>
    </row>
    <row r="41" spans="1:23" s="133" customFormat="1" ht="42.75">
      <c r="A41" s="633" t="s">
        <v>1267</v>
      </c>
      <c r="B41" s="633" t="s">
        <v>1268</v>
      </c>
      <c r="C41" s="634" t="s">
        <v>1269</v>
      </c>
      <c r="D41" s="749"/>
      <c r="E41" s="749">
        <v>2</v>
      </c>
      <c r="F41" s="749"/>
      <c r="G41" s="749">
        <v>2</v>
      </c>
      <c r="H41" s="749"/>
      <c r="I41" s="749">
        <v>1</v>
      </c>
      <c r="J41" s="749"/>
      <c r="K41" s="749"/>
      <c r="L41" s="749"/>
      <c r="M41" s="749"/>
      <c r="N41" s="749"/>
      <c r="O41" s="749"/>
      <c r="P41" s="748"/>
      <c r="Q41" s="748"/>
      <c r="R41" s="647"/>
      <c r="S41" s="1517"/>
      <c r="T41" s="2087"/>
      <c r="U41" s="2087"/>
      <c r="V41" s="2087"/>
      <c r="W41" s="2087"/>
    </row>
    <row r="42" spans="1:23" s="133" customFormat="1" ht="28.5">
      <c r="A42" s="633" t="s">
        <v>1270</v>
      </c>
      <c r="B42" s="633" t="s">
        <v>1271</v>
      </c>
      <c r="C42" s="634" t="s">
        <v>1272</v>
      </c>
      <c r="D42" s="749">
        <v>2</v>
      </c>
      <c r="E42" s="738"/>
      <c r="F42" s="749">
        <v>2</v>
      </c>
      <c r="G42" s="738"/>
      <c r="H42" s="749">
        <v>2</v>
      </c>
      <c r="I42" s="738"/>
      <c r="J42" s="749">
        <v>2</v>
      </c>
      <c r="K42" s="738"/>
      <c r="L42" s="738"/>
      <c r="M42" s="738"/>
      <c r="N42" s="749">
        <v>2</v>
      </c>
      <c r="O42" s="738"/>
      <c r="P42" s="748"/>
      <c r="Q42" s="748"/>
      <c r="R42" s="647"/>
      <c r="S42" s="1517"/>
      <c r="T42" s="2087"/>
      <c r="U42" s="2087"/>
      <c r="V42" s="2087"/>
      <c r="W42" s="2087"/>
    </row>
    <row r="43" spans="1:23" s="133" customFormat="1" ht="28.5">
      <c r="A43" s="633" t="s">
        <v>1273</v>
      </c>
      <c r="B43" s="633" t="s">
        <v>1274</v>
      </c>
      <c r="C43" s="634" t="s">
        <v>1275</v>
      </c>
      <c r="D43" s="749">
        <v>1</v>
      </c>
      <c r="E43" s="738"/>
      <c r="F43" s="738"/>
      <c r="G43" s="738"/>
      <c r="H43" s="738"/>
      <c r="I43" s="738"/>
      <c r="J43" s="749">
        <v>1</v>
      </c>
      <c r="K43" s="738"/>
      <c r="L43" s="738"/>
      <c r="M43" s="738"/>
      <c r="N43" s="748"/>
      <c r="O43" s="738"/>
      <c r="P43" s="748"/>
      <c r="Q43" s="748"/>
      <c r="R43" s="647"/>
      <c r="S43" s="1517"/>
      <c r="T43" s="2087"/>
      <c r="U43" s="2087"/>
      <c r="V43" s="2087"/>
      <c r="W43" s="2087"/>
    </row>
    <row r="44" spans="1:23" s="133" customFormat="1" ht="33.75" customHeight="1">
      <c r="A44" s="630" t="s">
        <v>1276</v>
      </c>
      <c r="B44" s="630" t="s">
        <v>1277</v>
      </c>
      <c r="C44" s="630" t="s">
        <v>1278</v>
      </c>
      <c r="D44" s="630"/>
      <c r="E44" s="630"/>
      <c r="F44" s="630"/>
      <c r="G44" s="630"/>
      <c r="H44" s="630"/>
      <c r="I44" s="630"/>
      <c r="J44" s="630"/>
      <c r="K44" s="630"/>
      <c r="L44" s="630"/>
      <c r="M44" s="630"/>
      <c r="N44" s="1694"/>
      <c r="O44" s="630"/>
      <c r="P44" s="1694"/>
      <c r="Q44" s="1694"/>
      <c r="R44" s="630"/>
      <c r="S44" s="631"/>
      <c r="T44" s="2087"/>
      <c r="U44" s="2087"/>
      <c r="V44" s="2087"/>
      <c r="W44" s="2087"/>
    </row>
    <row r="45" spans="1:23" s="133" customFormat="1" ht="28.5">
      <c r="A45" s="632" t="s">
        <v>1279</v>
      </c>
      <c r="B45" s="633" t="s">
        <v>940</v>
      </c>
      <c r="C45" s="634" t="s">
        <v>1280</v>
      </c>
      <c r="D45" s="738"/>
      <c r="E45" s="749"/>
      <c r="F45" s="738"/>
      <c r="G45" s="738"/>
      <c r="H45" s="738"/>
      <c r="I45" s="738"/>
      <c r="J45" s="738"/>
      <c r="K45" s="738"/>
      <c r="L45" s="738"/>
      <c r="M45" s="738"/>
      <c r="N45" s="748"/>
      <c r="O45" s="750"/>
      <c r="P45" s="748"/>
      <c r="Q45" s="748"/>
      <c r="R45" s="647"/>
      <c r="S45" s="1517"/>
      <c r="T45" s="2087"/>
      <c r="U45" s="2087"/>
      <c r="V45" s="2087"/>
      <c r="W45" s="2087"/>
    </row>
    <row r="46" spans="1:23" s="133" customFormat="1" ht="28.5">
      <c r="A46" s="643" t="s">
        <v>1281</v>
      </c>
      <c r="B46" s="633" t="s">
        <v>940</v>
      </c>
      <c r="C46" s="1690" t="s">
        <v>948</v>
      </c>
      <c r="D46" s="738"/>
      <c r="E46" s="749"/>
      <c r="F46" s="749">
        <v>2</v>
      </c>
      <c r="G46" s="738"/>
      <c r="H46" s="738"/>
      <c r="I46" s="738"/>
      <c r="J46" s="738"/>
      <c r="K46" s="738"/>
      <c r="L46" s="738"/>
      <c r="M46" s="738"/>
      <c r="N46" s="1184"/>
      <c r="O46" s="750"/>
      <c r="P46" s="1184">
        <v>324340</v>
      </c>
      <c r="Q46" s="1184">
        <v>648680</v>
      </c>
      <c r="R46" s="647"/>
      <c r="S46" s="1517"/>
      <c r="T46" s="2087"/>
      <c r="U46" s="2087"/>
      <c r="V46" s="2087"/>
      <c r="W46" s="2087"/>
    </row>
    <row r="47" spans="1:23" s="133" customFormat="1" ht="28.5">
      <c r="A47" s="643" t="s">
        <v>1282</v>
      </c>
      <c r="B47" s="633" t="s">
        <v>1283</v>
      </c>
      <c r="C47" s="1690" t="s">
        <v>948</v>
      </c>
      <c r="D47" s="738"/>
      <c r="E47" s="738"/>
      <c r="F47" s="738"/>
      <c r="G47" s="738"/>
      <c r="H47" s="749">
        <v>2</v>
      </c>
      <c r="I47" s="738"/>
      <c r="J47" s="738"/>
      <c r="K47" s="738"/>
      <c r="L47" s="738"/>
      <c r="M47" s="738"/>
      <c r="N47" s="1184"/>
      <c r="O47" s="750"/>
      <c r="P47" s="1184">
        <v>438000</v>
      </c>
      <c r="Q47" s="1184">
        <v>876000</v>
      </c>
      <c r="R47" s="647"/>
      <c r="S47" s="1517"/>
      <c r="T47" s="2087"/>
      <c r="U47" s="2087"/>
      <c r="V47" s="2087"/>
      <c r="W47" s="2087"/>
    </row>
    <row r="48" spans="1:23" s="133" customFormat="1" ht="28.5">
      <c r="A48" s="643" t="s">
        <v>1284</v>
      </c>
      <c r="B48" s="633" t="s">
        <v>1285</v>
      </c>
      <c r="C48" s="1690" t="s">
        <v>948</v>
      </c>
      <c r="D48" s="738"/>
      <c r="E48" s="738"/>
      <c r="F48" s="738"/>
      <c r="G48" s="738"/>
      <c r="H48" s="738"/>
      <c r="I48" s="738"/>
      <c r="J48" s="738"/>
      <c r="K48" s="738"/>
      <c r="L48" s="738"/>
      <c r="M48" s="749">
        <v>2</v>
      </c>
      <c r="N48" s="1184"/>
      <c r="O48" s="750"/>
      <c r="P48" s="1184">
        <v>305000</v>
      </c>
      <c r="Q48" s="1184">
        <v>610000</v>
      </c>
      <c r="R48" s="647"/>
      <c r="S48" s="1517"/>
      <c r="T48" s="2087"/>
      <c r="U48" s="2087"/>
      <c r="V48" s="2087"/>
      <c r="W48" s="2087"/>
    </row>
    <row r="49" spans="1:23" s="133" customFormat="1" ht="27">
      <c r="A49" s="647" t="s">
        <v>1286</v>
      </c>
      <c r="B49" s="632" t="s">
        <v>1287</v>
      </c>
      <c r="C49" s="636" t="s">
        <v>1288</v>
      </c>
      <c r="D49" s="738"/>
      <c r="E49" s="738"/>
      <c r="F49" s="738"/>
      <c r="G49" s="738"/>
      <c r="H49" s="738"/>
      <c r="I49" s="738"/>
      <c r="J49" s="738"/>
      <c r="K49" s="738"/>
      <c r="L49" s="738"/>
      <c r="M49" s="738"/>
      <c r="N49" s="1184"/>
      <c r="R49" s="750"/>
      <c r="S49" s="1517"/>
      <c r="T49" s="2087"/>
      <c r="U49" s="2087"/>
      <c r="V49" s="2087"/>
      <c r="W49" s="2087"/>
    </row>
    <row r="50" spans="1:23" s="133" customFormat="1" ht="85.5">
      <c r="A50" s="643" t="s">
        <v>1289</v>
      </c>
      <c r="B50" s="633" t="s">
        <v>1290</v>
      </c>
      <c r="C50" s="638" t="s">
        <v>1291</v>
      </c>
      <c r="D50" s="738"/>
      <c r="E50" s="749">
        <v>8</v>
      </c>
      <c r="F50" s="738"/>
      <c r="G50" s="738"/>
      <c r="H50" s="738"/>
      <c r="I50" s="749">
        <v>3</v>
      </c>
      <c r="J50" s="738"/>
      <c r="K50" s="738"/>
      <c r="L50" s="738"/>
      <c r="M50" s="738"/>
      <c r="N50" s="1184"/>
      <c r="O50" s="750"/>
      <c r="P50" s="1184">
        <v>43938.13</v>
      </c>
      <c r="Q50" s="1184">
        <v>166283.01999999999</v>
      </c>
      <c r="R50" s="657"/>
      <c r="S50" s="1517"/>
      <c r="T50" s="2087"/>
      <c r="U50" s="2087"/>
      <c r="V50" s="2087"/>
      <c r="W50" s="2087"/>
    </row>
    <row r="51" spans="1:23" s="133" customFormat="1" ht="28.5">
      <c r="A51" s="643" t="s">
        <v>1292</v>
      </c>
      <c r="B51" s="633" t="s">
        <v>1293</v>
      </c>
      <c r="C51" s="638" t="s">
        <v>1294</v>
      </c>
      <c r="D51" s="738"/>
      <c r="E51" s="738"/>
      <c r="F51" s="749">
        <v>1</v>
      </c>
      <c r="G51" s="738"/>
      <c r="H51" s="738"/>
      <c r="I51" s="738"/>
      <c r="J51" s="738"/>
      <c r="K51" s="738"/>
      <c r="L51" s="738"/>
      <c r="M51" s="738"/>
      <c r="N51" s="1184"/>
      <c r="O51" s="750"/>
      <c r="P51" s="1184" t="s">
        <v>1295</v>
      </c>
      <c r="Q51" s="1184" t="s">
        <v>1295</v>
      </c>
      <c r="R51" s="657"/>
      <c r="S51" s="1517"/>
      <c r="T51" s="2087"/>
      <c r="U51" s="2087"/>
      <c r="V51" s="2087"/>
      <c r="W51" s="2087"/>
    </row>
    <row r="52" spans="1:23" s="133" customFormat="1" ht="28.5">
      <c r="A52" s="643" t="s">
        <v>1296</v>
      </c>
      <c r="B52" s="633" t="s">
        <v>1297</v>
      </c>
      <c r="C52" s="1690" t="s">
        <v>1298</v>
      </c>
      <c r="D52" s="738"/>
      <c r="E52" s="738"/>
      <c r="F52" s="749">
        <v>5</v>
      </c>
      <c r="G52" s="738"/>
      <c r="H52" s="738"/>
      <c r="I52" s="738"/>
      <c r="J52" s="749">
        <v>5</v>
      </c>
      <c r="K52" s="738"/>
      <c r="L52" s="738"/>
      <c r="M52" s="738"/>
      <c r="N52" s="1184"/>
      <c r="O52" s="750"/>
      <c r="P52" s="1184">
        <v>6132</v>
      </c>
      <c r="Q52" s="1184">
        <v>61320</v>
      </c>
      <c r="R52" s="657"/>
      <c r="S52" s="1517"/>
      <c r="T52" s="2087"/>
      <c r="U52" s="2087"/>
      <c r="V52" s="2087"/>
      <c r="W52" s="2087"/>
    </row>
    <row r="53" spans="1:23" s="133" customFormat="1" ht="28.5">
      <c r="A53" s="643" t="s">
        <v>1299</v>
      </c>
      <c r="B53" s="633" t="s">
        <v>1300</v>
      </c>
      <c r="C53" s="1690" t="s">
        <v>1301</v>
      </c>
      <c r="D53" s="738"/>
      <c r="E53" s="738"/>
      <c r="F53" s="749">
        <v>2</v>
      </c>
      <c r="G53" s="738"/>
      <c r="H53" s="738"/>
      <c r="I53" s="738"/>
      <c r="J53" s="738"/>
      <c r="K53" s="738"/>
      <c r="L53" s="738"/>
      <c r="M53" s="738"/>
      <c r="N53" s="1184"/>
      <c r="O53" s="750"/>
      <c r="P53" s="1184">
        <v>5720.34</v>
      </c>
      <c r="Q53" s="1184">
        <v>11440.68</v>
      </c>
      <c r="R53" s="657"/>
      <c r="S53" s="1517"/>
      <c r="T53" s="2087"/>
      <c r="U53" s="2087"/>
      <c r="V53" s="2087"/>
      <c r="W53" s="2087"/>
    </row>
    <row r="54" spans="1:23" s="133" customFormat="1" ht="54.75" thickBot="1">
      <c r="A54" s="647" t="s">
        <v>1302</v>
      </c>
      <c r="B54" s="632" t="s">
        <v>1303</v>
      </c>
      <c r="C54" s="637" t="s">
        <v>1304</v>
      </c>
      <c r="D54" s="738"/>
      <c r="E54" s="749"/>
      <c r="F54" s="738"/>
      <c r="G54" s="738"/>
      <c r="H54" s="738"/>
      <c r="I54" s="738"/>
      <c r="J54" s="738"/>
      <c r="K54" s="738"/>
      <c r="L54" s="738"/>
      <c r="M54" s="738"/>
      <c r="N54" s="1184"/>
      <c r="O54" s="750"/>
      <c r="P54" s="1184">
        <v>15000</v>
      </c>
      <c r="Q54" s="1184">
        <v>15000</v>
      </c>
      <c r="R54" s="657"/>
      <c r="S54" s="1517"/>
      <c r="T54" s="2088"/>
      <c r="U54" s="2088"/>
      <c r="V54" s="2088"/>
      <c r="W54" s="2088"/>
    </row>
    <row r="55" spans="1:23" ht="16.5">
      <c r="A55" s="77"/>
      <c r="B55" s="77"/>
      <c r="C55" s="77"/>
      <c r="D55" s="77"/>
      <c r="E55" s="77"/>
      <c r="F55" s="77"/>
      <c r="G55" s="77"/>
      <c r="H55" s="77"/>
      <c r="I55" s="77"/>
      <c r="J55" s="77"/>
      <c r="K55" s="77"/>
      <c r="L55" s="77"/>
      <c r="M55" s="77"/>
      <c r="N55" s="193"/>
      <c r="O55" s="77"/>
      <c r="P55" s="194">
        <f>SUM(P11:P54)</f>
        <v>1278836.07</v>
      </c>
      <c r="Q55" s="194">
        <f>SUM(Q11:Q54)</f>
        <v>2527106.3000000003</v>
      </c>
      <c r="R55" s="195"/>
      <c r="S55" s="77"/>
      <c r="T55" s="77"/>
      <c r="U55" s="77"/>
      <c r="V55" s="77"/>
      <c r="W55" s="77"/>
    </row>
    <row r="56" spans="1:23" ht="16.5">
      <c r="A56" s="77"/>
      <c r="B56" s="77"/>
      <c r="C56" s="77"/>
      <c r="D56" s="77"/>
      <c r="E56" s="77"/>
      <c r="F56" s="77"/>
      <c r="G56" s="77"/>
      <c r="H56" s="77"/>
      <c r="I56" s="77"/>
      <c r="J56" s="77"/>
      <c r="K56" s="77"/>
      <c r="L56" s="77"/>
      <c r="M56" s="77"/>
      <c r="N56" s="136"/>
      <c r="O56" s="77"/>
      <c r="P56" s="196"/>
      <c r="Q56" s="77"/>
      <c r="R56" s="77"/>
      <c r="S56" s="77"/>
      <c r="T56" s="77"/>
      <c r="U56" s="77"/>
      <c r="V56" s="77"/>
      <c r="W56" s="77"/>
    </row>
  </sheetData>
  <mergeCells count="20">
    <mergeCell ref="T11:T54"/>
    <mergeCell ref="U11:U54"/>
    <mergeCell ref="V11:V54"/>
    <mergeCell ref="W11:W54"/>
    <mergeCell ref="T6:T7"/>
    <mergeCell ref="T9:W9"/>
    <mergeCell ref="U10:V10"/>
    <mergeCell ref="A7:N7"/>
    <mergeCell ref="A1:A3"/>
    <mergeCell ref="B1:W1"/>
    <mergeCell ref="B2:W2"/>
    <mergeCell ref="B3:W3"/>
    <mergeCell ref="M9:O9"/>
    <mergeCell ref="P9:S9"/>
    <mergeCell ref="A9:A10"/>
    <mergeCell ref="B9:B10"/>
    <mergeCell ref="C9:C10"/>
    <mergeCell ref="D9:F9"/>
    <mergeCell ref="G9:I9"/>
    <mergeCell ref="J9:L9"/>
  </mergeCells>
  <pageMargins left="0.70866141732283472" right="0.70866141732283472" top="0.74803149606299213" bottom="0.74803149606299213" header="0.31496062992125984" footer="0.31496062992125984"/>
  <pageSetup paperSize="119" scale="65"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7"/>
  <sheetViews>
    <sheetView topLeftCell="C30" workbookViewId="0">
      <selection activeCell="A9" sqref="A9:W10"/>
    </sheetView>
  </sheetViews>
  <sheetFormatPr baseColWidth="10" defaultColWidth="11.42578125" defaultRowHeight="15"/>
  <cols>
    <col min="1" max="1" width="52" customWidth="1"/>
    <col min="2" max="2" width="25.85546875" customWidth="1"/>
    <col min="3" max="3" width="19" customWidth="1"/>
    <col min="4" max="15" width="3.85546875" customWidth="1"/>
    <col min="16" max="16" width="16.5703125" bestFit="1" customWidth="1"/>
    <col min="17" max="17" width="23.28515625" customWidth="1"/>
    <col min="18" max="18" width="10.85546875" customWidth="1"/>
    <col min="19" max="20" width="23.5703125" customWidth="1"/>
    <col min="23" max="23" width="21.140625" customWidth="1"/>
  </cols>
  <sheetData>
    <row r="1" spans="1:23" ht="27" thickBot="1">
      <c r="A1" s="2005" t="e" vm="1">
        <v>#VALUE!</v>
      </c>
      <c r="B1" s="1925" t="s">
        <v>3453</v>
      </c>
      <c r="C1" s="1926"/>
      <c r="D1" s="1926"/>
      <c r="E1" s="1926"/>
      <c r="F1" s="1926"/>
      <c r="G1" s="1926"/>
      <c r="H1" s="1926"/>
      <c r="I1" s="1926"/>
      <c r="J1" s="1926"/>
      <c r="K1" s="1926"/>
      <c r="L1" s="1926"/>
      <c r="M1" s="1926"/>
      <c r="N1" s="1926"/>
      <c r="O1" s="1926"/>
      <c r="P1" s="1926"/>
      <c r="Q1" s="1926"/>
      <c r="R1" s="1926"/>
      <c r="S1" s="1926"/>
      <c r="T1" s="1926"/>
      <c r="U1" s="1927"/>
      <c r="V1" s="1927"/>
      <c r="W1" s="1928"/>
    </row>
    <row r="2" spans="1:23" ht="28.5" customHeight="1" thickBot="1">
      <c r="A2" s="2006"/>
      <c r="B2" s="2008" t="s">
        <v>3426</v>
      </c>
      <c r="C2" s="2009"/>
      <c r="D2" s="2009"/>
      <c r="E2" s="2009"/>
      <c r="F2" s="2009"/>
      <c r="G2" s="2009"/>
      <c r="H2" s="2009"/>
      <c r="I2" s="2009"/>
      <c r="J2" s="2009"/>
      <c r="K2" s="2009"/>
      <c r="L2" s="2009"/>
      <c r="M2" s="2009"/>
      <c r="N2" s="2009"/>
      <c r="O2" s="2009"/>
      <c r="P2" s="2009"/>
      <c r="Q2" s="2009"/>
      <c r="R2" s="2009"/>
      <c r="S2" s="2009"/>
      <c r="T2" s="2009"/>
      <c r="U2" s="2010"/>
      <c r="V2" s="2010"/>
      <c r="W2" s="2011"/>
    </row>
    <row r="3" spans="1:23" ht="27"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772" customFormat="1" ht="21" customHeight="1">
      <c r="A4" s="400" t="s">
        <v>3455</v>
      </c>
      <c r="B4" s="400"/>
      <c r="C4" s="400"/>
      <c r="D4" s="397"/>
      <c r="E4" s="397"/>
      <c r="F4" s="397"/>
      <c r="G4" s="397"/>
      <c r="H4" s="398"/>
      <c r="I4" s="400"/>
      <c r="J4" s="400"/>
      <c r="K4" s="400"/>
      <c r="L4" s="400"/>
      <c r="M4" s="400"/>
      <c r="N4" s="400"/>
      <c r="O4" s="397"/>
      <c r="P4" s="1695"/>
      <c r="Q4" s="1695"/>
      <c r="R4" s="1695"/>
      <c r="S4" s="398"/>
    </row>
    <row r="5" spans="1:23" s="772" customFormat="1" ht="20.25">
      <c r="A5" s="400" t="s">
        <v>118</v>
      </c>
      <c r="B5" s="397"/>
      <c r="C5" s="399"/>
      <c r="D5" s="397"/>
      <c r="E5" s="397"/>
      <c r="F5" s="397"/>
      <c r="G5" s="397"/>
      <c r="H5" s="397"/>
      <c r="I5" s="400"/>
      <c r="J5" s="397"/>
      <c r="K5" s="399"/>
      <c r="L5" s="400"/>
      <c r="M5" s="397"/>
      <c r="N5" s="399"/>
      <c r="O5" s="397"/>
      <c r="P5" s="1696"/>
      <c r="Q5" s="1696"/>
      <c r="R5" s="1696"/>
      <c r="S5" s="398"/>
      <c r="T5" s="1711"/>
    </row>
    <row r="6" spans="1:23" s="1699" customFormat="1" ht="18.75">
      <c r="A6" s="400" t="s">
        <v>3454</v>
      </c>
      <c r="B6" s="400"/>
      <c r="C6" s="1623"/>
      <c r="D6" s="1624"/>
      <c r="E6" s="1624"/>
      <c r="F6" s="1624"/>
      <c r="G6" s="1624"/>
      <c r="H6" s="1624"/>
      <c r="I6" s="397"/>
      <c r="J6" s="397"/>
      <c r="K6" s="399"/>
      <c r="L6" s="397"/>
      <c r="M6" s="397"/>
      <c r="N6" s="399"/>
      <c r="O6" s="1624"/>
      <c r="P6" s="1697"/>
      <c r="Q6" s="1697"/>
      <c r="R6" s="1697"/>
      <c r="S6" s="1698"/>
    </row>
    <row r="7" spans="1:23" s="1699" customFormat="1" ht="20.25" customHeight="1">
      <c r="A7" s="2091" t="s">
        <v>469</v>
      </c>
      <c r="B7" s="2091"/>
      <c r="C7" s="2091"/>
      <c r="D7" s="1624"/>
      <c r="E7" s="1624"/>
      <c r="F7" s="1624"/>
      <c r="G7" s="1624"/>
      <c r="H7" s="1624"/>
      <c r="I7" s="2092"/>
      <c r="J7" s="2092"/>
      <c r="K7" s="2092"/>
      <c r="L7" s="2092"/>
      <c r="M7" s="2092"/>
      <c r="N7" s="2092"/>
      <c r="O7" s="1624"/>
      <c r="P7" s="1697"/>
      <c r="Q7" s="1697"/>
      <c r="R7" s="1697"/>
      <c r="S7" s="1698"/>
    </row>
    <row r="8" spans="1:23" s="1699" customFormat="1" ht="18.75" customHeight="1">
      <c r="A8" s="2090" t="s">
        <v>3381</v>
      </c>
      <c r="B8" s="2090"/>
      <c r="C8" s="2090"/>
      <c r="D8" s="397"/>
      <c r="E8" s="397"/>
      <c r="F8" s="397"/>
      <c r="G8" s="397"/>
      <c r="H8" s="398"/>
      <c r="I8" s="400"/>
      <c r="J8" s="400"/>
      <c r="K8" s="400"/>
      <c r="L8" s="400"/>
      <c r="M8" s="400"/>
      <c r="N8" s="400"/>
      <c r="O8" s="397"/>
      <c r="P8" s="1697"/>
      <c r="Q8" s="1697"/>
      <c r="R8" s="1697"/>
      <c r="S8" s="1698"/>
    </row>
    <row r="9" spans="1:23" ht="15" customHeight="1">
      <c r="A9" s="2084" t="s">
        <v>2210</v>
      </c>
      <c r="B9" s="2084" t="s">
        <v>3178</v>
      </c>
      <c r="C9" s="2084" t="s">
        <v>121</v>
      </c>
      <c r="D9" s="2083" t="s">
        <v>0</v>
      </c>
      <c r="E9" s="2083"/>
      <c r="F9" s="2083"/>
      <c r="G9" s="2083" t="s">
        <v>1</v>
      </c>
      <c r="H9" s="2083"/>
      <c r="I9" s="2083"/>
      <c r="J9" s="2083" t="s">
        <v>2</v>
      </c>
      <c r="K9" s="2083"/>
      <c r="L9" s="2083"/>
      <c r="M9" s="2083" t="s">
        <v>3</v>
      </c>
      <c r="N9" s="2083"/>
      <c r="O9" s="2004"/>
      <c r="P9" s="1978" t="s">
        <v>21</v>
      </c>
      <c r="Q9" s="1978"/>
      <c r="R9" s="1978"/>
      <c r="S9" s="1978"/>
      <c r="T9" s="1978" t="s">
        <v>3177</v>
      </c>
      <c r="U9" s="1978"/>
      <c r="V9" s="1978"/>
      <c r="W9" s="1978"/>
    </row>
    <row r="10" spans="1:23" ht="30" customHeight="1" thickBot="1">
      <c r="A10" s="1978"/>
      <c r="B10" s="1978"/>
      <c r="C10" s="1978"/>
      <c r="D10" s="1107" t="s">
        <v>4</v>
      </c>
      <c r="E10" s="1107" t="s">
        <v>5</v>
      </c>
      <c r="F10" s="1107" t="s">
        <v>6</v>
      </c>
      <c r="G10" s="1107" t="s">
        <v>7</v>
      </c>
      <c r="H10" s="1107" t="s">
        <v>8</v>
      </c>
      <c r="I10" s="1107" t="s">
        <v>9</v>
      </c>
      <c r="J10" s="1107" t="s">
        <v>10</v>
      </c>
      <c r="K10" s="1107" t="s">
        <v>11</v>
      </c>
      <c r="L10" s="1107" t="s">
        <v>12</v>
      </c>
      <c r="M10" s="1107" t="s">
        <v>13</v>
      </c>
      <c r="N10" s="1107" t="s">
        <v>14</v>
      </c>
      <c r="O10" s="1107" t="s">
        <v>15</v>
      </c>
      <c r="P10" s="1078" t="s">
        <v>22</v>
      </c>
      <c r="Q10" s="1078" t="s">
        <v>3063</v>
      </c>
      <c r="R10" s="1078" t="s">
        <v>23</v>
      </c>
      <c r="S10" s="1077" t="s">
        <v>16</v>
      </c>
      <c r="T10" s="1079" t="s">
        <v>3161</v>
      </c>
      <c r="U10" s="2056" t="s">
        <v>3375</v>
      </c>
      <c r="V10" s="2057"/>
      <c r="W10" s="1079" t="s">
        <v>3176</v>
      </c>
    </row>
    <row r="11" spans="1:23" s="118" customFormat="1" ht="40.5" customHeight="1">
      <c r="A11" s="630" t="s">
        <v>2539</v>
      </c>
      <c r="B11" s="630" t="s">
        <v>271</v>
      </c>
      <c r="C11" s="630" t="s">
        <v>2540</v>
      </c>
      <c r="D11" s="630"/>
      <c r="E11" s="630"/>
      <c r="F11" s="630"/>
      <c r="G11" s="630"/>
      <c r="H11" s="630"/>
      <c r="I11" s="630"/>
      <c r="J11" s="630"/>
      <c r="K11" s="630"/>
      <c r="L11" s="630"/>
      <c r="M11" s="630"/>
      <c r="N11" s="630"/>
      <c r="O11" s="630"/>
      <c r="P11" s="1693">
        <f>P12+P24</f>
        <v>26327825</v>
      </c>
      <c r="Q11" s="1723">
        <v>22200</v>
      </c>
      <c r="R11" s="630"/>
      <c r="S11" s="631"/>
      <c r="T11" s="2069" t="s">
        <v>3460</v>
      </c>
      <c r="U11" s="2069" t="s">
        <v>3443</v>
      </c>
      <c r="V11" s="2069" t="s">
        <v>3397</v>
      </c>
      <c r="W11" s="2069" t="s">
        <v>3461</v>
      </c>
    </row>
    <row r="12" spans="1:23" s="118" customFormat="1" ht="45.75" customHeight="1">
      <c r="A12" s="632" t="s">
        <v>1306</v>
      </c>
      <c r="B12" s="632" t="s">
        <v>271</v>
      </c>
      <c r="C12" s="637" t="s">
        <v>1307</v>
      </c>
      <c r="D12" s="749"/>
      <c r="E12" s="749">
        <v>2</v>
      </c>
      <c r="F12" s="749"/>
      <c r="G12" s="749">
        <v>1</v>
      </c>
      <c r="H12" s="749"/>
      <c r="I12" s="749">
        <v>2</v>
      </c>
      <c r="J12" s="749"/>
      <c r="K12" s="749">
        <v>1</v>
      </c>
      <c r="L12" s="749"/>
      <c r="M12" s="749">
        <v>1</v>
      </c>
      <c r="N12" s="749"/>
      <c r="O12" s="749"/>
      <c r="P12" s="1702">
        <v>15996840</v>
      </c>
      <c r="Q12" s="1703"/>
      <c r="R12" s="1703"/>
      <c r="S12" s="1719" t="s">
        <v>27</v>
      </c>
      <c r="T12" s="2070"/>
      <c r="U12" s="2070"/>
      <c r="V12" s="2070"/>
      <c r="W12" s="2070"/>
    </row>
    <row r="13" spans="1:23" s="118" customFormat="1" ht="51.75" customHeight="1">
      <c r="A13" s="633" t="s">
        <v>1308</v>
      </c>
      <c r="B13" s="633" t="s">
        <v>1309</v>
      </c>
      <c r="C13" s="634" t="s">
        <v>1310</v>
      </c>
      <c r="D13" s="750"/>
      <c r="E13" s="1700"/>
      <c r="F13" s="1700"/>
      <c r="G13" s="750"/>
      <c r="H13" s="750"/>
      <c r="I13" s="749">
        <v>1</v>
      </c>
      <c r="J13" s="750"/>
      <c r="K13" s="750"/>
      <c r="L13" s="750"/>
      <c r="M13" s="750"/>
      <c r="N13" s="750"/>
      <c r="O13" s="750"/>
      <c r="P13" s="1704">
        <f>'[11]PLANTILLA DE INSUMOS'!F6</f>
        <v>9000</v>
      </c>
      <c r="Q13" s="1703"/>
      <c r="R13" s="1703"/>
      <c r="S13" s="1719" t="s">
        <v>27</v>
      </c>
      <c r="T13" s="2070"/>
      <c r="U13" s="2070"/>
      <c r="V13" s="2070"/>
      <c r="W13" s="2070"/>
    </row>
    <row r="14" spans="1:23" s="118" customFormat="1" ht="38.25" customHeight="1">
      <c r="A14" s="633" t="s">
        <v>1311</v>
      </c>
      <c r="B14" s="633" t="s">
        <v>1312</v>
      </c>
      <c r="C14" s="634" t="s">
        <v>1313</v>
      </c>
      <c r="D14" s="749">
        <v>1</v>
      </c>
      <c r="E14" s="1700"/>
      <c r="F14" s="1700"/>
      <c r="G14" s="750"/>
      <c r="H14" s="750"/>
      <c r="I14" s="750"/>
      <c r="J14" s="750"/>
      <c r="K14" s="750"/>
      <c r="L14" s="750"/>
      <c r="M14" s="750"/>
      <c r="N14" s="750"/>
      <c r="O14" s="750"/>
      <c r="P14" s="1704">
        <f>'[11]PLANTILLA DE INSUMOS'!F9</f>
        <v>9000</v>
      </c>
      <c r="Q14" s="1703"/>
      <c r="R14" s="1703"/>
      <c r="S14" s="1719" t="s">
        <v>27</v>
      </c>
      <c r="T14" s="2070"/>
      <c r="U14" s="2070"/>
      <c r="V14" s="2070"/>
      <c r="W14" s="2070"/>
    </row>
    <row r="15" spans="1:23" s="118" customFormat="1" ht="56.25" customHeight="1">
      <c r="A15" s="633" t="s">
        <v>1314</v>
      </c>
      <c r="B15" s="633" t="s">
        <v>1315</v>
      </c>
      <c r="C15" s="634" t="s">
        <v>1310</v>
      </c>
      <c r="D15" s="750"/>
      <c r="E15" s="1700"/>
      <c r="F15" s="1700"/>
      <c r="G15" s="750"/>
      <c r="H15" s="750"/>
      <c r="I15" s="750"/>
      <c r="J15" s="750"/>
      <c r="K15" s="750"/>
      <c r="L15" s="749">
        <v>1</v>
      </c>
      <c r="M15" s="750"/>
      <c r="N15" s="750"/>
      <c r="O15" s="750"/>
      <c r="P15" s="1704">
        <f>'[11]PLANTILLA DE INSUMOS'!F12</f>
        <v>9000</v>
      </c>
      <c r="Q15" s="1703"/>
      <c r="R15" s="1703"/>
      <c r="S15" s="1719" t="s">
        <v>27</v>
      </c>
      <c r="T15" s="2070"/>
      <c r="U15" s="2070"/>
      <c r="V15" s="2070"/>
      <c r="W15" s="2070"/>
    </row>
    <row r="16" spans="1:23" s="118" customFormat="1" ht="57.75" customHeight="1">
      <c r="A16" s="633" t="s">
        <v>1316</v>
      </c>
      <c r="B16" s="633" t="s">
        <v>271</v>
      </c>
      <c r="C16" s="634" t="s">
        <v>1317</v>
      </c>
      <c r="D16" s="750"/>
      <c r="E16" s="1700"/>
      <c r="F16" s="1700"/>
      <c r="G16" s="749">
        <v>1</v>
      </c>
      <c r="H16" s="749">
        <v>1</v>
      </c>
      <c r="I16" s="749">
        <v>1</v>
      </c>
      <c r="J16" s="749">
        <v>1</v>
      </c>
      <c r="K16" s="750"/>
      <c r="L16" s="750"/>
      <c r="M16" s="750"/>
      <c r="N16" s="750"/>
      <c r="O16" s="750"/>
      <c r="P16" s="1704">
        <f>'[11]PLANTILLA DE INSUMOS'!F15</f>
        <v>36000</v>
      </c>
      <c r="Q16" s="1703"/>
      <c r="R16" s="1703"/>
      <c r="S16" s="1719" t="s">
        <v>27</v>
      </c>
      <c r="T16" s="2070"/>
      <c r="U16" s="2070"/>
      <c r="V16" s="2070"/>
      <c r="W16" s="2070"/>
    </row>
    <row r="17" spans="1:23" s="118" customFormat="1" ht="41.25" customHeight="1">
      <c r="A17" s="633" t="s">
        <v>1318</v>
      </c>
      <c r="B17" s="633" t="s">
        <v>1319</v>
      </c>
      <c r="C17" s="634" t="s">
        <v>1313</v>
      </c>
      <c r="D17" s="750"/>
      <c r="E17" s="1700"/>
      <c r="F17" s="1700"/>
      <c r="G17" s="750"/>
      <c r="H17" s="750"/>
      <c r="I17" s="750"/>
      <c r="J17" s="750"/>
      <c r="K17" s="750"/>
      <c r="L17" s="750"/>
      <c r="M17" s="750"/>
      <c r="N17" s="750"/>
      <c r="O17" s="749">
        <v>1</v>
      </c>
      <c r="P17" s="1704">
        <f>'[11]PLANTILLA DE INSUMOS'!F18</f>
        <v>9000</v>
      </c>
      <c r="Q17" s="1703"/>
      <c r="R17" s="1703"/>
      <c r="S17" s="1719" t="s">
        <v>27</v>
      </c>
      <c r="T17" s="2070"/>
      <c r="U17" s="2070"/>
      <c r="V17" s="2070"/>
      <c r="W17" s="2070"/>
    </row>
    <row r="18" spans="1:23" s="118" customFormat="1" ht="54.75" customHeight="1">
      <c r="A18" s="633" t="s">
        <v>1320</v>
      </c>
      <c r="B18" s="633" t="s">
        <v>1321</v>
      </c>
      <c r="C18" s="634" t="s">
        <v>1322</v>
      </c>
      <c r="D18" s="749">
        <v>2</v>
      </c>
      <c r="E18" s="1700"/>
      <c r="F18" s="1700"/>
      <c r="G18" s="750"/>
      <c r="H18" s="750"/>
      <c r="I18" s="750"/>
      <c r="J18" s="750"/>
      <c r="K18" s="750"/>
      <c r="L18" s="750"/>
      <c r="M18" s="750"/>
      <c r="N18" s="750"/>
      <c r="O18" s="749">
        <v>2</v>
      </c>
      <c r="P18" s="1704">
        <f>'[11]PLANTILLA DE INSUMOS'!F20</f>
        <v>36000</v>
      </c>
      <c r="Q18" s="1703"/>
      <c r="R18" s="1703"/>
      <c r="S18" s="1719"/>
      <c r="T18" s="2070"/>
      <c r="U18" s="2070"/>
      <c r="V18" s="2070"/>
      <c r="W18" s="2070"/>
    </row>
    <row r="19" spans="1:23" s="118" customFormat="1" ht="88.5" customHeight="1">
      <c r="A19" s="632" t="s">
        <v>1323</v>
      </c>
      <c r="B19" s="632" t="s">
        <v>1324</v>
      </c>
      <c r="C19" s="637" t="s">
        <v>1325</v>
      </c>
      <c r="D19" s="749"/>
      <c r="E19" s="749"/>
      <c r="F19" s="749"/>
      <c r="G19" s="749"/>
      <c r="H19" s="749"/>
      <c r="I19" s="749"/>
      <c r="J19" s="749"/>
      <c r="K19" s="749"/>
      <c r="L19" s="749"/>
      <c r="M19" s="749"/>
      <c r="N19" s="749"/>
      <c r="O19" s="749"/>
      <c r="P19" s="1704"/>
      <c r="Q19" s="1703"/>
      <c r="R19" s="1703"/>
      <c r="S19" s="1719" t="s">
        <v>27</v>
      </c>
      <c r="T19" s="2070"/>
      <c r="U19" s="2070"/>
      <c r="V19" s="2070"/>
      <c r="W19" s="2070"/>
    </row>
    <row r="20" spans="1:23" s="118" customFormat="1" ht="42.75">
      <c r="A20" s="633" t="s">
        <v>1326</v>
      </c>
      <c r="B20" s="633" t="s">
        <v>1327</v>
      </c>
      <c r="C20" s="634" t="s">
        <v>1328</v>
      </c>
      <c r="D20" s="750"/>
      <c r="E20" s="749">
        <v>3</v>
      </c>
      <c r="F20" s="1700"/>
      <c r="G20" s="750"/>
      <c r="H20" s="749">
        <v>5</v>
      </c>
      <c r="I20" s="750"/>
      <c r="J20" s="750"/>
      <c r="K20" s="749">
        <v>3</v>
      </c>
      <c r="L20" s="750"/>
      <c r="M20" s="749">
        <v>4</v>
      </c>
      <c r="N20" s="750"/>
      <c r="O20" s="750"/>
      <c r="P20" s="1704"/>
      <c r="Q20" s="1703"/>
      <c r="R20" s="1703"/>
      <c r="S20" s="1719" t="s">
        <v>27</v>
      </c>
      <c r="T20" s="2070"/>
      <c r="U20" s="2070"/>
      <c r="V20" s="2070"/>
      <c r="W20" s="2070"/>
    </row>
    <row r="21" spans="1:23" s="118" customFormat="1" ht="50.25" customHeight="1">
      <c r="A21" s="633" t="s">
        <v>1329</v>
      </c>
      <c r="B21" s="633" t="s">
        <v>1330</v>
      </c>
      <c r="C21" s="634" t="s">
        <v>1331</v>
      </c>
      <c r="D21" s="750"/>
      <c r="E21" s="1700"/>
      <c r="F21" s="1700"/>
      <c r="G21" s="749">
        <v>1</v>
      </c>
      <c r="H21" s="750"/>
      <c r="I21" s="750"/>
      <c r="J21" s="750"/>
      <c r="K21" s="750"/>
      <c r="L21" s="750"/>
      <c r="M21" s="749">
        <v>1</v>
      </c>
      <c r="N21" s="750"/>
      <c r="O21" s="750"/>
      <c r="P21" s="1704">
        <f>'[11]PLANTILLA DE INSUMOS'!F24</f>
        <v>172515</v>
      </c>
      <c r="Q21" s="1703"/>
      <c r="R21" s="1703"/>
      <c r="S21" s="1719" t="s">
        <v>27</v>
      </c>
      <c r="T21" s="2070"/>
      <c r="U21" s="2070"/>
      <c r="V21" s="2070"/>
      <c r="W21" s="2070"/>
    </row>
    <row r="22" spans="1:23" s="118" customFormat="1" ht="28.5">
      <c r="A22" s="633" t="s">
        <v>1332</v>
      </c>
      <c r="B22" s="633" t="s">
        <v>1333</v>
      </c>
      <c r="C22" s="634" t="s">
        <v>1334</v>
      </c>
      <c r="D22" s="750"/>
      <c r="E22" s="750"/>
      <c r="F22" s="749">
        <v>1</v>
      </c>
      <c r="G22" s="750"/>
      <c r="H22" s="750"/>
      <c r="I22" s="750"/>
      <c r="J22" s="749">
        <v>1</v>
      </c>
      <c r="K22" s="750"/>
      <c r="L22" s="750"/>
      <c r="M22" s="749">
        <v>1</v>
      </c>
      <c r="N22" s="750"/>
      <c r="O22" s="750"/>
      <c r="P22" s="1704">
        <f>'[11]PLANTILLA DE INSUMOS'!F26</f>
        <v>140000</v>
      </c>
      <c r="Q22" s="1705">
        <f>'[12]Presupuesto 2021'!D115</f>
        <v>0</v>
      </c>
      <c r="R22" s="1705"/>
      <c r="S22" s="1720" t="s">
        <v>27</v>
      </c>
      <c r="T22" s="2070"/>
      <c r="U22" s="2070"/>
      <c r="V22" s="2070"/>
      <c r="W22" s="2070"/>
    </row>
    <row r="23" spans="1:23" s="118" customFormat="1" ht="36.75" customHeight="1">
      <c r="A23" s="633" t="s">
        <v>1335</v>
      </c>
      <c r="B23" s="633" t="s">
        <v>1336</v>
      </c>
      <c r="C23" s="634" t="s">
        <v>1337</v>
      </c>
      <c r="D23" s="750"/>
      <c r="E23" s="749">
        <v>1</v>
      </c>
      <c r="F23" s="750"/>
      <c r="G23" s="750"/>
      <c r="H23" s="749">
        <v>2</v>
      </c>
      <c r="I23" s="750"/>
      <c r="J23" s="750"/>
      <c r="K23" s="749">
        <v>1</v>
      </c>
      <c r="L23" s="750"/>
      <c r="M23" s="749">
        <v>2</v>
      </c>
      <c r="N23" s="750"/>
      <c r="O23" s="750"/>
      <c r="P23" s="1704"/>
      <c r="Q23" s="1703"/>
      <c r="R23" s="1703"/>
      <c r="S23" s="1719" t="s">
        <v>27</v>
      </c>
      <c r="T23" s="2070"/>
      <c r="U23" s="2070"/>
      <c r="V23" s="2070"/>
      <c r="W23" s="2070"/>
    </row>
    <row r="24" spans="1:23" s="118" customFormat="1" ht="36.75" customHeight="1">
      <c r="A24" s="746" t="s">
        <v>3456</v>
      </c>
      <c r="B24" s="746" t="s">
        <v>3457</v>
      </c>
      <c r="C24" s="653"/>
      <c r="D24" s="1524"/>
      <c r="E24" s="1701"/>
      <c r="F24" s="1524"/>
      <c r="G24" s="1524"/>
      <c r="H24" s="1701"/>
      <c r="I24" s="1524"/>
      <c r="J24" s="1524"/>
      <c r="K24" s="1701"/>
      <c r="L24" s="1524"/>
      <c r="M24" s="1701"/>
      <c r="N24" s="1524"/>
      <c r="O24" s="1524"/>
      <c r="P24" s="1706">
        <v>10330985</v>
      </c>
      <c r="Q24" s="1707"/>
      <c r="R24" s="1707"/>
      <c r="S24" s="1719"/>
      <c r="T24" s="2070"/>
      <c r="U24" s="2070"/>
      <c r="V24" s="2070"/>
      <c r="W24" s="2070"/>
    </row>
    <row r="25" spans="1:23" s="118" customFormat="1" ht="36" customHeight="1">
      <c r="A25" s="630" t="s">
        <v>1338</v>
      </c>
      <c r="B25" s="630" t="s">
        <v>1305</v>
      </c>
      <c r="C25" s="630" t="s">
        <v>1339</v>
      </c>
      <c r="D25" s="630"/>
      <c r="E25" s="630"/>
      <c r="F25" s="630"/>
      <c r="G25" s="630"/>
      <c r="H25" s="630"/>
      <c r="I25" s="630"/>
      <c r="J25" s="630"/>
      <c r="K25" s="630"/>
      <c r="L25" s="630"/>
      <c r="M25" s="630"/>
      <c r="N25" s="630"/>
      <c r="O25" s="630"/>
      <c r="P25" s="1693">
        <f>P26+P36</f>
        <v>1062052.01</v>
      </c>
      <c r="Q25" s="630"/>
      <c r="R25" s="630"/>
      <c r="S25" s="631"/>
      <c r="T25" s="2070"/>
      <c r="U25" s="2070"/>
      <c r="V25" s="2070"/>
      <c r="W25" s="2070"/>
    </row>
    <row r="26" spans="1:23" s="118" customFormat="1" ht="49.5" customHeight="1">
      <c r="A26" s="632" t="s">
        <v>1340</v>
      </c>
      <c r="B26" s="633" t="s">
        <v>1341</v>
      </c>
      <c r="C26" s="634" t="s">
        <v>1342</v>
      </c>
      <c r="D26" s="1700"/>
      <c r="E26" s="1700"/>
      <c r="F26" s="1700"/>
      <c r="G26" s="1700"/>
      <c r="H26" s="1700"/>
      <c r="I26" s="1700"/>
      <c r="J26" s="1700"/>
      <c r="K26" s="1700"/>
      <c r="L26" s="1700"/>
      <c r="M26" s="1700"/>
      <c r="N26" s="1700"/>
      <c r="O26" s="1700"/>
      <c r="P26" s="1704">
        <f>SUM(P27:P35)</f>
        <v>747052.01</v>
      </c>
      <c r="Q26" s="1703"/>
      <c r="R26" s="1703"/>
      <c r="S26" s="1719" t="s">
        <v>27</v>
      </c>
      <c r="T26" s="2070"/>
      <c r="U26" s="2070"/>
      <c r="V26" s="2070"/>
      <c r="W26" s="2070"/>
    </row>
    <row r="27" spans="1:23" s="118" customFormat="1" ht="52.5" customHeight="1">
      <c r="A27" s="633" t="s">
        <v>1343</v>
      </c>
      <c r="B27" s="633" t="s">
        <v>1344</v>
      </c>
      <c r="C27" s="634" t="s">
        <v>1345</v>
      </c>
      <c r="D27" s="749">
        <v>1</v>
      </c>
      <c r="E27" s="749">
        <v>1</v>
      </c>
      <c r="F27" s="749">
        <v>1</v>
      </c>
      <c r="G27" s="749">
        <v>1</v>
      </c>
      <c r="H27" s="749">
        <v>1</v>
      </c>
      <c r="I27" s="749">
        <v>1</v>
      </c>
      <c r="J27" s="749">
        <v>1</v>
      </c>
      <c r="K27" s="749">
        <v>1</v>
      </c>
      <c r="L27" s="749">
        <v>1</v>
      </c>
      <c r="M27" s="749">
        <v>1</v>
      </c>
      <c r="N27" s="749">
        <v>1</v>
      </c>
      <c r="O27" s="749">
        <v>1</v>
      </c>
      <c r="P27" s="1703">
        <f>'[11]PLANTILLA DE INSUMOS'!F31</f>
        <v>7200</v>
      </c>
      <c r="Q27" s="1703"/>
      <c r="R27" s="1703"/>
      <c r="S27" s="1719" t="e">
        <f>+'[12]Presupuesto 2021'!F44</f>
        <v>#REF!</v>
      </c>
      <c r="T27" s="2070"/>
      <c r="U27" s="2070"/>
      <c r="V27" s="2070"/>
      <c r="W27" s="2070"/>
    </row>
    <row r="28" spans="1:23" s="118" customFormat="1" ht="60.75" customHeight="1">
      <c r="A28" s="633" t="s">
        <v>1346</v>
      </c>
      <c r="B28" s="633" t="s">
        <v>1347</v>
      </c>
      <c r="C28" s="634" t="s">
        <v>1348</v>
      </c>
      <c r="D28" s="738"/>
      <c r="E28" s="738"/>
      <c r="F28" s="738"/>
      <c r="G28" s="749">
        <v>1</v>
      </c>
      <c r="H28" s="738"/>
      <c r="I28" s="738"/>
      <c r="J28" s="738"/>
      <c r="K28" s="749">
        <v>1</v>
      </c>
      <c r="L28" s="738"/>
      <c r="M28" s="738"/>
      <c r="N28" s="738"/>
      <c r="O28" s="749">
        <v>1</v>
      </c>
      <c r="P28" s="1703">
        <f>'[11]PLANTILLA DE INSUMOS'!F34</f>
        <v>2000.0099999999998</v>
      </c>
      <c r="Q28" s="1703"/>
      <c r="R28" s="1703"/>
      <c r="S28" s="1719"/>
      <c r="T28" s="2070"/>
      <c r="U28" s="2070"/>
      <c r="V28" s="2070"/>
      <c r="W28" s="2070"/>
    </row>
    <row r="29" spans="1:23" s="118" customFormat="1" ht="34.5" customHeight="1">
      <c r="A29" s="633" t="s">
        <v>1349</v>
      </c>
      <c r="B29" s="633" t="s">
        <v>1350</v>
      </c>
      <c r="C29" s="634" t="s">
        <v>1348</v>
      </c>
      <c r="D29" s="749">
        <v>1</v>
      </c>
      <c r="E29" s="749">
        <v>1</v>
      </c>
      <c r="F29" s="749">
        <v>1</v>
      </c>
      <c r="G29" s="749">
        <v>1</v>
      </c>
      <c r="H29" s="749">
        <v>1</v>
      </c>
      <c r="I29" s="749">
        <v>1</v>
      </c>
      <c r="J29" s="749">
        <v>1</v>
      </c>
      <c r="K29" s="749">
        <v>1</v>
      </c>
      <c r="L29" s="749">
        <v>1</v>
      </c>
      <c r="M29" s="749">
        <v>1</v>
      </c>
      <c r="N29" s="749">
        <v>1</v>
      </c>
      <c r="O29" s="749">
        <v>1</v>
      </c>
      <c r="P29" s="1703">
        <f>'[11]PLANTILLA DE INSUMOS'!F37</f>
        <v>2800</v>
      </c>
      <c r="Q29" s="1703"/>
      <c r="R29" s="1703"/>
      <c r="S29" s="1719"/>
      <c r="T29" s="2070"/>
      <c r="U29" s="2070"/>
      <c r="V29" s="2070"/>
      <c r="W29" s="2070"/>
    </row>
    <row r="30" spans="1:23" s="118" customFormat="1" ht="57.75" customHeight="1">
      <c r="A30" s="633" t="s">
        <v>1351</v>
      </c>
      <c r="B30" s="633" t="s">
        <v>1352</v>
      </c>
      <c r="C30" s="634" t="s">
        <v>1353</v>
      </c>
      <c r="D30" s="749">
        <v>10</v>
      </c>
      <c r="E30" s="749">
        <v>10</v>
      </c>
      <c r="F30" s="749">
        <v>10</v>
      </c>
      <c r="G30" s="749">
        <v>10</v>
      </c>
      <c r="H30" s="749">
        <v>10</v>
      </c>
      <c r="I30" s="749">
        <v>10</v>
      </c>
      <c r="J30" s="749">
        <v>10</v>
      </c>
      <c r="K30" s="749">
        <v>10</v>
      </c>
      <c r="L30" s="749">
        <v>10</v>
      </c>
      <c r="M30" s="749">
        <v>10</v>
      </c>
      <c r="N30" s="749">
        <v>10</v>
      </c>
      <c r="O30" s="749">
        <v>10</v>
      </c>
      <c r="P30" s="1703"/>
      <c r="Q30" s="1703"/>
      <c r="R30" s="1703"/>
      <c r="S30" s="1719"/>
      <c r="T30" s="2070"/>
      <c r="U30" s="2070"/>
      <c r="V30" s="2070"/>
      <c r="W30" s="2070"/>
    </row>
    <row r="31" spans="1:23" s="118" customFormat="1" ht="48" customHeight="1">
      <c r="A31" s="632" t="s">
        <v>1354</v>
      </c>
      <c r="B31" s="633" t="s">
        <v>1355</v>
      </c>
      <c r="C31" s="634" t="s">
        <v>1356</v>
      </c>
      <c r="D31" s="637"/>
      <c r="E31" s="749">
        <v>1</v>
      </c>
      <c r="F31" s="637"/>
      <c r="G31" s="749">
        <v>1</v>
      </c>
      <c r="H31" s="637"/>
      <c r="I31" s="749">
        <v>1</v>
      </c>
      <c r="J31" s="637"/>
      <c r="K31" s="749">
        <v>1</v>
      </c>
      <c r="L31" s="637"/>
      <c r="M31" s="749">
        <v>1</v>
      </c>
      <c r="N31" s="749">
        <v>1</v>
      </c>
      <c r="O31" s="637"/>
      <c r="P31" s="1703"/>
      <c r="Q31" s="1703"/>
      <c r="R31" s="1703"/>
      <c r="S31" s="1719" t="s">
        <v>27</v>
      </c>
      <c r="T31" s="2070"/>
      <c r="U31" s="2070"/>
      <c r="V31" s="2070"/>
      <c r="W31" s="2070"/>
    </row>
    <row r="32" spans="1:23" s="118" customFormat="1" ht="33" customHeight="1">
      <c r="A32" s="637" t="s">
        <v>1357</v>
      </c>
      <c r="B32" s="637" t="s">
        <v>1358</v>
      </c>
      <c r="C32" s="637" t="s">
        <v>1359</v>
      </c>
      <c r="D32" s="637"/>
      <c r="E32" s="637"/>
      <c r="F32" s="637"/>
      <c r="G32" s="637"/>
      <c r="H32" s="637"/>
      <c r="I32" s="637"/>
      <c r="J32" s="637"/>
      <c r="K32" s="637"/>
      <c r="L32" s="637"/>
      <c r="M32" s="637"/>
      <c r="N32" s="637"/>
      <c r="O32" s="637"/>
      <c r="P32" s="774"/>
      <c r="Q32" s="637"/>
      <c r="R32" s="637"/>
      <c r="S32" s="646"/>
      <c r="T32" s="2070"/>
      <c r="U32" s="2070"/>
      <c r="V32" s="2070"/>
      <c r="W32" s="2070"/>
    </row>
    <row r="33" spans="1:23" s="118" customFormat="1" ht="63" customHeight="1">
      <c r="A33" s="633" t="s">
        <v>1360</v>
      </c>
      <c r="B33" s="633" t="s">
        <v>1361</v>
      </c>
      <c r="C33" s="634" t="s">
        <v>1362</v>
      </c>
      <c r="D33" s="750"/>
      <c r="E33" s="749">
        <v>2</v>
      </c>
      <c r="F33" s="1700"/>
      <c r="G33" s="1700"/>
      <c r="H33" s="749">
        <v>3</v>
      </c>
      <c r="I33" s="1700"/>
      <c r="J33" s="1700"/>
      <c r="K33" s="749">
        <v>1</v>
      </c>
      <c r="L33" s="750"/>
      <c r="M33" s="750"/>
      <c r="N33" s="750"/>
      <c r="O33" s="750"/>
      <c r="P33" s="1703">
        <f>'[11]PLANTILLA DE INSUMOS'!G44</f>
        <v>735052</v>
      </c>
      <c r="Q33" s="1703"/>
      <c r="R33" s="1703"/>
      <c r="S33" s="1719" t="s">
        <v>27</v>
      </c>
      <c r="T33" s="2070"/>
      <c r="U33" s="2070"/>
      <c r="V33" s="2070"/>
      <c r="W33" s="2070"/>
    </row>
    <row r="34" spans="1:23" s="118" customFormat="1" ht="39" customHeight="1">
      <c r="A34" s="633" t="s">
        <v>1363</v>
      </c>
      <c r="B34" s="633" t="s">
        <v>464</v>
      </c>
      <c r="C34" s="634" t="s">
        <v>1364</v>
      </c>
      <c r="D34" s="750"/>
      <c r="E34" s="749">
        <v>2</v>
      </c>
      <c r="F34" s="1700"/>
      <c r="G34" s="750"/>
      <c r="H34" s="749">
        <v>1</v>
      </c>
      <c r="I34" s="750"/>
      <c r="J34" s="749">
        <v>1</v>
      </c>
      <c r="K34" s="750"/>
      <c r="L34" s="750"/>
      <c r="M34" s="749">
        <v>1</v>
      </c>
      <c r="N34" s="750"/>
      <c r="O34" s="750"/>
      <c r="P34" s="1703"/>
      <c r="Q34" s="1703"/>
      <c r="R34" s="1703"/>
      <c r="S34" s="1719"/>
      <c r="T34" s="2070"/>
      <c r="U34" s="2070"/>
      <c r="V34" s="2070"/>
      <c r="W34" s="2070"/>
    </row>
    <row r="35" spans="1:23" s="118" customFormat="1" ht="47.25" customHeight="1">
      <c r="A35" s="632" t="s">
        <v>1365</v>
      </c>
      <c r="B35" s="633" t="s">
        <v>1366</v>
      </c>
      <c r="C35" s="634" t="s">
        <v>1367</v>
      </c>
      <c r="D35" s="749">
        <v>6</v>
      </c>
      <c r="E35" s="1700"/>
      <c r="F35" s="1700"/>
      <c r="G35" s="1700"/>
      <c r="H35" s="750"/>
      <c r="I35" s="750"/>
      <c r="J35" s="750"/>
      <c r="K35" s="750"/>
      <c r="L35" s="750"/>
      <c r="M35" s="750"/>
      <c r="N35" s="750"/>
      <c r="O35" s="750"/>
      <c r="P35" s="1703"/>
      <c r="Q35" s="1703"/>
      <c r="R35" s="1703"/>
      <c r="S35" s="1721" t="s">
        <v>1368</v>
      </c>
      <c r="T35" s="2070"/>
      <c r="U35" s="2070"/>
      <c r="V35" s="2070"/>
      <c r="W35" s="2070"/>
    </row>
    <row r="36" spans="1:23" s="118" customFormat="1" ht="43.5" customHeight="1">
      <c r="A36" s="637" t="s">
        <v>1369</v>
      </c>
      <c r="B36" s="637" t="s">
        <v>693</v>
      </c>
      <c r="C36" s="637" t="s">
        <v>231</v>
      </c>
      <c r="D36" s="637"/>
      <c r="E36" s="637"/>
      <c r="F36" s="637"/>
      <c r="G36" s="637"/>
      <c r="H36" s="637">
        <v>10</v>
      </c>
      <c r="I36" s="637"/>
      <c r="J36" s="637"/>
      <c r="K36" s="637"/>
      <c r="L36" s="637"/>
      <c r="M36" s="637">
        <v>10</v>
      </c>
      <c r="N36" s="637"/>
      <c r="O36" s="637"/>
      <c r="P36" s="774">
        <f>SUM(P37:P48)</f>
        <v>315000</v>
      </c>
      <c r="Q36" s="637"/>
      <c r="R36" s="637"/>
      <c r="S36" s="646" t="s">
        <v>1368</v>
      </c>
      <c r="T36" s="2070"/>
      <c r="U36" s="2070"/>
      <c r="V36" s="2070"/>
      <c r="W36" s="2070"/>
    </row>
    <row r="37" spans="1:23" s="118" customFormat="1" ht="28.5">
      <c r="A37" s="633" t="s">
        <v>1370</v>
      </c>
      <c r="B37" s="633" t="s">
        <v>1371</v>
      </c>
      <c r="C37" s="634" t="s">
        <v>1372</v>
      </c>
      <c r="D37" s="749">
        <v>4</v>
      </c>
      <c r="E37" s="750"/>
      <c r="F37" s="1700"/>
      <c r="G37" s="1700"/>
      <c r="H37" s="750"/>
      <c r="I37" s="750"/>
      <c r="J37" s="750"/>
      <c r="K37" s="750"/>
      <c r="L37" s="750"/>
      <c r="M37" s="750"/>
      <c r="N37" s="749">
        <v>4</v>
      </c>
      <c r="O37" s="750"/>
      <c r="P37" s="1703">
        <f>'[11]PLANTILLA DE INSUMOS'!F48</f>
        <v>12000</v>
      </c>
      <c r="Q37" s="1703"/>
      <c r="R37" s="1703"/>
      <c r="S37" s="1721" t="s">
        <v>1368</v>
      </c>
      <c r="T37" s="2070"/>
      <c r="U37" s="2070"/>
      <c r="V37" s="2070"/>
      <c r="W37" s="2070"/>
    </row>
    <row r="38" spans="1:23" s="118" customFormat="1" ht="28.5">
      <c r="A38" s="633" t="s">
        <v>1373</v>
      </c>
      <c r="B38" s="633" t="s">
        <v>215</v>
      </c>
      <c r="C38" s="634" t="s">
        <v>650</v>
      </c>
      <c r="D38" s="750"/>
      <c r="E38" s="749">
        <v>5</v>
      </c>
      <c r="F38" s="1700"/>
      <c r="G38" s="1700"/>
      <c r="H38" s="750"/>
      <c r="I38" s="749">
        <v>5</v>
      </c>
      <c r="J38" s="750"/>
      <c r="K38" s="750"/>
      <c r="L38" s="750"/>
      <c r="M38" s="750"/>
      <c r="N38" s="750"/>
      <c r="O38" s="750"/>
      <c r="P38" s="1703">
        <f>'[11]PLANTILLA DE INSUMOS'!F49</f>
        <v>15000</v>
      </c>
      <c r="Q38" s="1703"/>
      <c r="R38" s="1703"/>
      <c r="S38" s="1721" t="s">
        <v>1368</v>
      </c>
      <c r="T38" s="2070"/>
      <c r="U38" s="2070"/>
      <c r="V38" s="2070"/>
      <c r="W38" s="2070"/>
    </row>
    <row r="39" spans="1:23" s="118" customFormat="1" ht="28.5">
      <c r="A39" s="633" t="s">
        <v>1374</v>
      </c>
      <c r="B39" s="633" t="s">
        <v>215</v>
      </c>
      <c r="C39" s="634" t="s">
        <v>1372</v>
      </c>
      <c r="D39" s="750"/>
      <c r="E39" s="750"/>
      <c r="F39" s="749">
        <v>4</v>
      </c>
      <c r="G39" s="1700"/>
      <c r="H39" s="750"/>
      <c r="I39" s="750"/>
      <c r="J39" s="750"/>
      <c r="K39" s="749">
        <v>4</v>
      </c>
      <c r="L39" s="750"/>
      <c r="M39" s="750"/>
      <c r="N39" s="750"/>
      <c r="O39" s="750"/>
      <c r="P39" s="1703">
        <f>'[11]PLANTILLA DE INSUMOS'!F50</f>
        <v>12000</v>
      </c>
      <c r="Q39" s="1703"/>
      <c r="R39" s="1703"/>
      <c r="S39" s="1721" t="s">
        <v>1368</v>
      </c>
      <c r="T39" s="2070"/>
      <c r="U39" s="2070"/>
      <c r="V39" s="2070"/>
      <c r="W39" s="2070"/>
    </row>
    <row r="40" spans="1:23" s="118" customFormat="1" ht="28.5">
      <c r="A40" s="633" t="s">
        <v>3458</v>
      </c>
      <c r="B40" s="633" t="s">
        <v>215</v>
      </c>
      <c r="C40" s="634" t="s">
        <v>1372</v>
      </c>
      <c r="D40" s="750"/>
      <c r="E40" s="750"/>
      <c r="F40" s="1700"/>
      <c r="G40" s="749">
        <v>4</v>
      </c>
      <c r="H40" s="750"/>
      <c r="I40" s="750"/>
      <c r="J40" s="750"/>
      <c r="K40" s="750"/>
      <c r="L40" s="749">
        <v>4</v>
      </c>
      <c r="M40" s="750"/>
      <c r="N40" s="750"/>
      <c r="O40" s="750"/>
      <c r="P40" s="1703">
        <f>'[11]PLANTILLA DE INSUMOS'!F51</f>
        <v>20000</v>
      </c>
      <c r="Q40" s="1703"/>
      <c r="R40" s="1703"/>
      <c r="S40" s="1721" t="s">
        <v>1368</v>
      </c>
      <c r="T40" s="2070"/>
      <c r="U40" s="2070"/>
      <c r="V40" s="2070"/>
      <c r="W40" s="2070"/>
    </row>
    <row r="41" spans="1:23" s="118" customFormat="1" ht="28.5">
      <c r="A41" s="633" t="s">
        <v>1375</v>
      </c>
      <c r="B41" s="633" t="s">
        <v>215</v>
      </c>
      <c r="C41" s="634" t="s">
        <v>1376</v>
      </c>
      <c r="D41" s="750"/>
      <c r="E41" s="750"/>
      <c r="F41" s="1700"/>
      <c r="G41" s="1700"/>
      <c r="H41" s="749">
        <v>5</v>
      </c>
      <c r="I41" s="750"/>
      <c r="J41" s="750"/>
      <c r="K41" s="750"/>
      <c r="L41" s="750"/>
      <c r="M41" s="750"/>
      <c r="N41" s="750"/>
      <c r="O41" s="750"/>
      <c r="P41" s="1703">
        <f>'[11]PLANTILLA DE INSUMOS'!F52</f>
        <v>50000</v>
      </c>
      <c r="Q41" s="1703"/>
      <c r="R41" s="1703"/>
      <c r="S41" s="1721" t="s">
        <v>1368</v>
      </c>
      <c r="T41" s="2070"/>
      <c r="U41" s="2070"/>
      <c r="V41" s="2070"/>
      <c r="W41" s="2070"/>
    </row>
    <row r="42" spans="1:23" s="118" customFormat="1" ht="28.5">
      <c r="A42" s="633" t="s">
        <v>1377</v>
      </c>
      <c r="B42" s="633" t="s">
        <v>215</v>
      </c>
      <c r="C42" s="634" t="s">
        <v>1372</v>
      </c>
      <c r="D42" s="750"/>
      <c r="E42" s="750"/>
      <c r="F42" s="1700"/>
      <c r="G42" s="749">
        <v>2</v>
      </c>
      <c r="H42" s="750"/>
      <c r="I42" s="749">
        <v>2</v>
      </c>
      <c r="J42" s="750"/>
      <c r="K42" s="750"/>
      <c r="L42" s="749">
        <v>5</v>
      </c>
      <c r="M42" s="750"/>
      <c r="N42" s="750"/>
      <c r="O42" s="750"/>
      <c r="P42" s="1703">
        <f>'[11]PLANTILLA DE INSUMOS'!F53</f>
        <v>6400</v>
      </c>
      <c r="Q42" s="1703"/>
      <c r="R42" s="1703"/>
      <c r="S42" s="1721" t="s">
        <v>1368</v>
      </c>
      <c r="T42" s="2070"/>
      <c r="U42" s="2070"/>
      <c r="V42" s="2070"/>
      <c r="W42" s="2070"/>
    </row>
    <row r="43" spans="1:23" s="118" customFormat="1" ht="28.5">
      <c r="A43" s="633" t="s">
        <v>1378</v>
      </c>
      <c r="B43" s="633" t="s">
        <v>215</v>
      </c>
      <c r="C43" s="634" t="s">
        <v>1379</v>
      </c>
      <c r="D43" s="750"/>
      <c r="E43" s="750"/>
      <c r="F43" s="1700"/>
      <c r="G43" s="1700"/>
      <c r="H43" s="749">
        <v>9</v>
      </c>
      <c r="I43" s="750"/>
      <c r="J43" s="749">
        <v>9</v>
      </c>
      <c r="K43" s="750"/>
      <c r="L43" s="750"/>
      <c r="M43" s="750"/>
      <c r="N43" s="750"/>
      <c r="O43" s="750"/>
      <c r="P43" s="1703">
        <f>'[11]PLANTILLA DE INSUMOS'!F54</f>
        <v>14400</v>
      </c>
      <c r="Q43" s="1703"/>
      <c r="R43" s="1703"/>
      <c r="S43" s="1721" t="s">
        <v>1368</v>
      </c>
      <c r="T43" s="2070"/>
      <c r="U43" s="2070"/>
      <c r="V43" s="2070"/>
      <c r="W43" s="2070"/>
    </row>
    <row r="44" spans="1:23" s="118" customFormat="1" ht="28.5">
      <c r="A44" s="633" t="s">
        <v>1380</v>
      </c>
      <c r="B44" s="633" t="s">
        <v>215</v>
      </c>
      <c r="C44" s="634" t="s">
        <v>1372</v>
      </c>
      <c r="D44" s="750"/>
      <c r="E44" s="750"/>
      <c r="F44" s="1700"/>
      <c r="G44" s="749">
        <v>2</v>
      </c>
      <c r="H44" s="750"/>
      <c r="I44" s="750"/>
      <c r="J44" s="750"/>
      <c r="K44" s="749">
        <v>3</v>
      </c>
      <c r="L44" s="750"/>
      <c r="M44" s="749">
        <v>3</v>
      </c>
      <c r="N44" s="750"/>
      <c r="O44" s="750"/>
      <c r="P44" s="1703">
        <f>'[11]PLANTILLA DE INSUMOS'!F55</f>
        <v>8000</v>
      </c>
      <c r="Q44" s="1703"/>
      <c r="R44" s="1703"/>
      <c r="S44" s="1721" t="s">
        <v>1368</v>
      </c>
      <c r="T44" s="2070"/>
      <c r="U44" s="2070"/>
      <c r="V44" s="2070"/>
      <c r="W44" s="2070"/>
    </row>
    <row r="45" spans="1:23" s="118" customFormat="1" ht="28.5" customHeight="1">
      <c r="A45" s="633" t="s">
        <v>1381</v>
      </c>
      <c r="B45" s="633" t="s">
        <v>215</v>
      </c>
      <c r="C45" s="634" t="s">
        <v>1382</v>
      </c>
      <c r="D45" s="750"/>
      <c r="E45" s="750"/>
      <c r="F45" s="749">
        <v>2</v>
      </c>
      <c r="G45" s="1700"/>
      <c r="H45" s="750"/>
      <c r="I45" s="749">
        <v>2</v>
      </c>
      <c r="J45" s="750"/>
      <c r="K45" s="750"/>
      <c r="L45" s="749">
        <v>1</v>
      </c>
      <c r="M45" s="750"/>
      <c r="N45" s="750"/>
      <c r="O45" s="750"/>
      <c r="P45" s="1703">
        <f>'[11]PLANTILLA DE INSUMOS'!F56</f>
        <v>50000</v>
      </c>
      <c r="Q45" s="1703"/>
      <c r="R45" s="1703"/>
      <c r="S45" s="1721" t="s">
        <v>1368</v>
      </c>
      <c r="T45" s="2070"/>
      <c r="U45" s="2070"/>
      <c r="V45" s="2070"/>
      <c r="W45" s="2070"/>
    </row>
    <row r="46" spans="1:23" s="118" customFormat="1" ht="28.5">
      <c r="A46" s="633" t="s">
        <v>1383</v>
      </c>
      <c r="B46" s="633" t="s">
        <v>215</v>
      </c>
      <c r="C46" s="634" t="s">
        <v>1367</v>
      </c>
      <c r="D46" s="750"/>
      <c r="E46" s="750"/>
      <c r="F46" s="1700"/>
      <c r="G46" s="1700"/>
      <c r="H46" s="750"/>
      <c r="I46" s="750"/>
      <c r="J46" s="750"/>
      <c r="K46" s="750"/>
      <c r="L46" s="750"/>
      <c r="M46" s="749">
        <v>6</v>
      </c>
      <c r="N46" s="750"/>
      <c r="O46" s="750"/>
      <c r="P46" s="1703">
        <f>'[11]PLANTILLA DE INSUMOS'!F57</f>
        <v>60000</v>
      </c>
      <c r="Q46" s="1703"/>
      <c r="R46" s="1703"/>
      <c r="S46" s="1721" t="s">
        <v>1368</v>
      </c>
      <c r="T46" s="2070"/>
      <c r="U46" s="2070"/>
      <c r="V46" s="2070"/>
      <c r="W46" s="2070"/>
    </row>
    <row r="47" spans="1:23" s="118" customFormat="1" ht="28.5">
      <c r="A47" s="633" t="s">
        <v>1384</v>
      </c>
      <c r="B47" s="633" t="s">
        <v>215</v>
      </c>
      <c r="C47" s="634" t="s">
        <v>1367</v>
      </c>
      <c r="D47" s="750"/>
      <c r="E47" s="750"/>
      <c r="F47" s="1700"/>
      <c r="G47" s="749">
        <v>3</v>
      </c>
      <c r="H47" s="750"/>
      <c r="I47" s="750"/>
      <c r="J47" s="750"/>
      <c r="K47" s="750"/>
      <c r="L47" s="750"/>
      <c r="M47" s="750"/>
      <c r="N47" s="749">
        <v>3</v>
      </c>
      <c r="O47" s="750"/>
      <c r="P47" s="1705">
        <f>'[11]PLANTILLA DE INSUMOS'!F58</f>
        <v>60000</v>
      </c>
      <c r="Q47" s="1703"/>
      <c r="R47" s="1703"/>
      <c r="S47" s="1721" t="s">
        <v>1368</v>
      </c>
      <c r="T47" s="2070"/>
      <c r="U47" s="2070"/>
      <c r="V47" s="2070"/>
      <c r="W47" s="2070"/>
    </row>
    <row r="48" spans="1:23" s="118" customFormat="1" ht="43.5" customHeight="1">
      <c r="A48" s="733" t="s">
        <v>1385</v>
      </c>
      <c r="B48" s="639" t="s">
        <v>215</v>
      </c>
      <c r="C48" s="657" t="s">
        <v>1367</v>
      </c>
      <c r="D48" s="749">
        <v>6</v>
      </c>
      <c r="E48" s="657"/>
      <c r="F48" s="657"/>
      <c r="G48" s="657"/>
      <c r="H48" s="657"/>
      <c r="I48" s="657"/>
      <c r="J48" s="657"/>
      <c r="K48" s="657"/>
      <c r="L48" s="657"/>
      <c r="M48" s="657"/>
      <c r="N48" s="657"/>
      <c r="O48" s="657"/>
      <c r="P48" s="1705">
        <f>'[11]PLANTILLA DE INSUMOS'!F59</f>
        <v>7200</v>
      </c>
      <c r="Q48" s="1521"/>
      <c r="R48" s="1521"/>
      <c r="S48" s="1517"/>
      <c r="T48" s="2070"/>
      <c r="U48" s="2070"/>
      <c r="V48" s="2070"/>
      <c r="W48" s="2070"/>
    </row>
    <row r="49" spans="1:23" s="118" customFormat="1" ht="34.5" customHeight="1">
      <c r="A49" s="630" t="s">
        <v>1386</v>
      </c>
      <c r="B49" s="630" t="s">
        <v>1387</v>
      </c>
      <c r="C49" s="630" t="s">
        <v>1388</v>
      </c>
      <c r="D49" s="630"/>
      <c r="E49" s="630"/>
      <c r="F49" s="630"/>
      <c r="G49" s="630"/>
      <c r="H49" s="630"/>
      <c r="I49" s="630"/>
      <c r="J49" s="630"/>
      <c r="K49" s="630"/>
      <c r="L49" s="630"/>
      <c r="M49" s="630"/>
      <c r="N49" s="630"/>
      <c r="O49" s="630"/>
      <c r="P49" s="1693"/>
      <c r="Q49" s="630"/>
      <c r="R49" s="630"/>
      <c r="S49" s="631"/>
      <c r="T49" s="2070"/>
      <c r="U49" s="2070"/>
      <c r="V49" s="2070"/>
      <c r="W49" s="2070"/>
    </row>
    <row r="50" spans="1:23" s="118" customFormat="1" ht="28.5">
      <c r="A50" s="634" t="s">
        <v>1389</v>
      </c>
      <c r="B50" s="633" t="s">
        <v>1390</v>
      </c>
      <c r="C50" s="633" t="s">
        <v>1391</v>
      </c>
      <c r="D50" s="750"/>
      <c r="E50" s="749">
        <v>1</v>
      </c>
      <c r="F50" s="750"/>
      <c r="G50" s="750"/>
      <c r="H50" s="1708"/>
      <c r="I50" s="750"/>
      <c r="J50" s="750"/>
      <c r="K50" s="750"/>
      <c r="L50" s="750"/>
      <c r="M50" s="750"/>
      <c r="N50" s="750"/>
      <c r="O50" s="750"/>
      <c r="P50" s="1184"/>
      <c r="Q50" s="1709"/>
      <c r="R50" s="1710"/>
      <c r="S50" s="1517" t="s">
        <v>902</v>
      </c>
      <c r="T50" s="2070"/>
      <c r="U50" s="2070"/>
      <c r="V50" s="2070"/>
      <c r="W50" s="2070"/>
    </row>
    <row r="51" spans="1:23" s="118" customFormat="1" ht="28.5">
      <c r="A51" s="634" t="s">
        <v>1392</v>
      </c>
      <c r="B51" s="633" t="s">
        <v>1393</v>
      </c>
      <c r="C51" s="633" t="s">
        <v>1391</v>
      </c>
      <c r="D51" s="750"/>
      <c r="E51" s="750"/>
      <c r="F51" s="750"/>
      <c r="G51" s="749">
        <v>1</v>
      </c>
      <c r="H51" s="750"/>
      <c r="I51" s="750"/>
      <c r="J51" s="750"/>
      <c r="K51" s="750"/>
      <c r="L51" s="750"/>
      <c r="M51" s="750"/>
      <c r="N51" s="750"/>
      <c r="O51" s="750"/>
      <c r="P51" s="1184"/>
      <c r="Q51" s="1709"/>
      <c r="R51" s="1710"/>
      <c r="S51" s="1517"/>
      <c r="T51" s="2070"/>
      <c r="U51" s="2070"/>
      <c r="V51" s="2070"/>
      <c r="W51" s="2070"/>
    </row>
    <row r="52" spans="1:23" s="118" customFormat="1" ht="36.75" customHeight="1">
      <c r="A52" s="634" t="s">
        <v>1394</v>
      </c>
      <c r="B52" s="633" t="s">
        <v>1390</v>
      </c>
      <c r="C52" s="633" t="s">
        <v>1395</v>
      </c>
      <c r="D52" s="750"/>
      <c r="E52" s="750"/>
      <c r="F52" s="657"/>
      <c r="G52" s="657"/>
      <c r="H52" s="749">
        <v>1</v>
      </c>
      <c r="I52" s="750"/>
      <c r="J52" s="750"/>
      <c r="K52" s="750"/>
      <c r="L52" s="750"/>
      <c r="M52" s="750"/>
      <c r="N52" s="750"/>
      <c r="O52" s="750"/>
      <c r="P52" s="739"/>
      <c r="Q52" s="1709"/>
      <c r="R52" s="1710"/>
      <c r="S52" s="1517" t="s">
        <v>902</v>
      </c>
      <c r="T52" s="2070"/>
      <c r="U52" s="2070"/>
      <c r="V52" s="2070"/>
      <c r="W52" s="2070"/>
    </row>
    <row r="53" spans="1:23" s="118" customFormat="1" ht="28.5">
      <c r="A53" s="634" t="s">
        <v>1396</v>
      </c>
      <c r="B53" s="633" t="s">
        <v>1390</v>
      </c>
      <c r="C53" s="633" t="s">
        <v>1395</v>
      </c>
      <c r="D53" s="750"/>
      <c r="E53" s="750"/>
      <c r="F53" s="750"/>
      <c r="G53" s="750"/>
      <c r="H53" s="749">
        <v>1</v>
      </c>
      <c r="I53" s="750"/>
      <c r="J53" s="750"/>
      <c r="K53" s="750"/>
      <c r="L53" s="750"/>
      <c r="M53" s="750"/>
      <c r="N53" s="750"/>
      <c r="O53" s="750"/>
      <c r="P53" s="1606"/>
      <c r="Q53" s="1709"/>
      <c r="R53" s="1710"/>
      <c r="S53" s="1517" t="s">
        <v>902</v>
      </c>
      <c r="T53" s="2070"/>
      <c r="U53" s="2070"/>
      <c r="V53" s="2070"/>
      <c r="W53" s="2070"/>
    </row>
    <row r="54" spans="1:23" s="118" customFormat="1" ht="28.5">
      <c r="A54" s="634" t="s">
        <v>1397</v>
      </c>
      <c r="B54" s="633" t="s">
        <v>1390</v>
      </c>
      <c r="C54" s="633" t="s">
        <v>1395</v>
      </c>
      <c r="D54" s="750"/>
      <c r="E54" s="750"/>
      <c r="F54" s="750"/>
      <c r="G54" s="750"/>
      <c r="H54" s="750"/>
      <c r="I54" s="750"/>
      <c r="J54" s="749">
        <v>1</v>
      </c>
      <c r="K54" s="750"/>
      <c r="L54" s="750"/>
      <c r="M54" s="750"/>
      <c r="N54" s="750"/>
      <c r="O54" s="750"/>
      <c r="P54" s="1606"/>
      <c r="Q54" s="1709"/>
      <c r="R54" s="1710"/>
      <c r="S54" s="1517" t="s">
        <v>902</v>
      </c>
      <c r="T54" s="2070"/>
      <c r="U54" s="2070"/>
      <c r="V54" s="2070"/>
      <c r="W54" s="2070"/>
    </row>
    <row r="55" spans="1:23" s="118" customFormat="1" ht="57" customHeight="1">
      <c r="A55" s="633" t="s">
        <v>1398</v>
      </c>
      <c r="B55" s="633" t="s">
        <v>1399</v>
      </c>
      <c r="C55" s="633" t="s">
        <v>1400</v>
      </c>
      <c r="D55" s="750"/>
      <c r="E55" s="750"/>
      <c r="F55" s="750"/>
      <c r="G55" s="750"/>
      <c r="H55" s="750"/>
      <c r="I55" s="750"/>
      <c r="J55" s="1712"/>
      <c r="K55" s="1712"/>
      <c r="L55" s="1712"/>
      <c r="M55" s="1712"/>
      <c r="N55" s="1713">
        <v>3</v>
      </c>
      <c r="O55" s="1713">
        <v>1</v>
      </c>
      <c r="P55" s="1714"/>
      <c r="Q55" s="1715"/>
      <c r="R55" s="1716"/>
      <c r="S55" s="1722" t="s">
        <v>902</v>
      </c>
      <c r="T55" s="2070"/>
      <c r="U55" s="2070"/>
      <c r="V55" s="2070"/>
      <c r="W55" s="2070"/>
    </row>
    <row r="56" spans="1:23" ht="15.75" thickBot="1">
      <c r="J56" s="1717"/>
      <c r="K56" s="1717"/>
      <c r="L56" s="2093" t="s">
        <v>3157</v>
      </c>
      <c r="M56" s="2093"/>
      <c r="N56" s="2093"/>
      <c r="O56" s="2093"/>
      <c r="P56" s="1718">
        <f>P11</f>
        <v>26327825</v>
      </c>
      <c r="Q56" s="1718">
        <f>Q11</f>
        <v>22200</v>
      </c>
      <c r="R56" s="2094">
        <f>P56+Q56</f>
        <v>26350025</v>
      </c>
      <c r="S56" s="2095"/>
      <c r="T56" s="2071"/>
      <c r="U56" s="2071"/>
      <c r="V56" s="2071"/>
      <c r="W56" s="2071"/>
    </row>
    <row r="57" spans="1:23" ht="45">
      <c r="Q57" s="26" t="s">
        <v>3459</v>
      </c>
    </row>
  </sheetData>
  <mergeCells count="24">
    <mergeCell ref="T9:W9"/>
    <mergeCell ref="U10:V10"/>
    <mergeCell ref="L56:O56"/>
    <mergeCell ref="R56:S56"/>
    <mergeCell ref="T11:T56"/>
    <mergeCell ref="U11:U56"/>
    <mergeCell ref="V11:V56"/>
    <mergeCell ref="W11:W56"/>
    <mergeCell ref="J9:L9"/>
    <mergeCell ref="M9:O9"/>
    <mergeCell ref="A1:A3"/>
    <mergeCell ref="B1:W1"/>
    <mergeCell ref="B2:W2"/>
    <mergeCell ref="B3:W3"/>
    <mergeCell ref="A7:C7"/>
    <mergeCell ref="I7:K7"/>
    <mergeCell ref="L7:N7"/>
    <mergeCell ref="A8:C8"/>
    <mergeCell ref="P9:S9"/>
    <mergeCell ref="A9:A10"/>
    <mergeCell ref="B9:B10"/>
    <mergeCell ref="C9:C10"/>
    <mergeCell ref="D9:F9"/>
    <mergeCell ref="G9:I9"/>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B19" workbookViewId="0">
      <selection activeCell="A8" sqref="A8:W9"/>
    </sheetView>
  </sheetViews>
  <sheetFormatPr baseColWidth="10" defaultColWidth="11.140625" defaultRowHeight="15"/>
  <cols>
    <col min="1" max="1" width="45" customWidth="1"/>
    <col min="2" max="2" width="27.5703125" customWidth="1"/>
    <col min="3" max="3" width="20.7109375" customWidth="1"/>
    <col min="4" max="5" width="4" bestFit="1" customWidth="1"/>
    <col min="6" max="6" width="4.140625" bestFit="1" customWidth="1"/>
    <col min="7" max="7" width="5.140625" bestFit="1" customWidth="1"/>
    <col min="8" max="8" width="4.28515625" bestFit="1" customWidth="1"/>
    <col min="9" max="9" width="3.85546875" bestFit="1" customWidth="1"/>
    <col min="10" max="10" width="3.42578125" bestFit="1" customWidth="1"/>
    <col min="11" max="11" width="4.28515625" bestFit="1" customWidth="1"/>
    <col min="12" max="12" width="4" bestFit="1" customWidth="1"/>
    <col min="13" max="13" width="3.85546875" bestFit="1" customWidth="1"/>
    <col min="14" max="14" width="4.28515625" bestFit="1" customWidth="1"/>
    <col min="15" max="15" width="3.7109375" bestFit="1" customWidth="1"/>
    <col min="16" max="16" width="15" customWidth="1"/>
    <col min="17" max="17" width="14.85546875" customWidth="1"/>
    <col min="18" max="18" width="11.5703125" customWidth="1"/>
    <col min="19" max="19" width="11.7109375" bestFit="1" customWidth="1"/>
    <col min="20" max="20" width="15.28515625" customWidth="1"/>
    <col min="23" max="23" width="17.140625" customWidth="1"/>
    <col min="252" max="252" width="43" customWidth="1"/>
    <col min="253" max="253" width="21.7109375" customWidth="1"/>
    <col min="254" max="254" width="20.7109375" customWidth="1"/>
    <col min="255" max="255" width="3.5703125" customWidth="1"/>
    <col min="256" max="256" width="4.5703125" customWidth="1"/>
    <col min="257" max="257" width="4.140625" customWidth="1"/>
    <col min="258" max="259" width="6.28515625" customWidth="1"/>
    <col min="260" max="260" width="5.5703125" customWidth="1"/>
    <col min="261" max="261" width="7.42578125" customWidth="1"/>
    <col min="262" max="262" width="7.85546875" customWidth="1"/>
    <col min="263" max="263" width="8.140625" customWidth="1"/>
    <col min="264" max="264" width="10.28515625" customWidth="1"/>
    <col min="265" max="265" width="6.5703125" customWidth="1"/>
    <col min="266" max="266" width="6.85546875" customWidth="1"/>
    <col min="267" max="267" width="6" customWidth="1"/>
    <col min="268" max="268" width="8.140625" customWidth="1"/>
    <col min="269" max="269" width="7.7109375" customWidth="1"/>
    <col min="270" max="270" width="6.5703125" customWidth="1"/>
    <col min="271" max="271" width="7.85546875" customWidth="1"/>
    <col min="272" max="272" width="8.140625" customWidth="1"/>
    <col min="273" max="273" width="8.42578125" customWidth="1"/>
    <col min="274" max="274" width="9.5703125" customWidth="1"/>
    <col min="508" max="508" width="43" customWidth="1"/>
    <col min="509" max="509" width="21.7109375" customWidth="1"/>
    <col min="510" max="510" width="20.7109375" customWidth="1"/>
    <col min="511" max="511" width="3.5703125" customWidth="1"/>
    <col min="512" max="512" width="4.5703125" customWidth="1"/>
    <col min="513" max="513" width="4.140625" customWidth="1"/>
    <col min="514" max="515" width="6.28515625" customWidth="1"/>
    <col min="516" max="516" width="5.5703125" customWidth="1"/>
    <col min="517" max="517" width="7.42578125" customWidth="1"/>
    <col min="518" max="518" width="7.85546875" customWidth="1"/>
    <col min="519" max="519" width="8.140625" customWidth="1"/>
    <col min="520" max="520" width="10.28515625" customWidth="1"/>
    <col min="521" max="521" width="6.5703125" customWidth="1"/>
    <col min="522" max="522" width="6.85546875" customWidth="1"/>
    <col min="523" max="523" width="6" customWidth="1"/>
    <col min="524" max="524" width="8.140625" customWidth="1"/>
    <col min="525" max="525" width="7.7109375" customWidth="1"/>
    <col min="526" max="526" width="6.5703125" customWidth="1"/>
    <col min="527" max="527" width="7.85546875" customWidth="1"/>
    <col min="528" max="528" width="8.140625" customWidth="1"/>
    <col min="529" max="529" width="8.42578125" customWidth="1"/>
    <col min="530" max="530" width="9.5703125" customWidth="1"/>
    <col min="764" max="764" width="43" customWidth="1"/>
    <col min="765" max="765" width="21.7109375" customWidth="1"/>
    <col min="766" max="766" width="20.7109375" customWidth="1"/>
    <col min="767" max="767" width="3.5703125" customWidth="1"/>
    <col min="768" max="768" width="4.5703125" customWidth="1"/>
    <col min="769" max="769" width="4.140625" customWidth="1"/>
    <col min="770" max="771" width="6.28515625" customWidth="1"/>
    <col min="772" max="772" width="5.5703125" customWidth="1"/>
    <col min="773" max="773" width="7.42578125" customWidth="1"/>
    <col min="774" max="774" width="7.85546875" customWidth="1"/>
    <col min="775" max="775" width="8.140625" customWidth="1"/>
    <col min="776" max="776" width="10.28515625" customWidth="1"/>
    <col min="777" max="777" width="6.5703125" customWidth="1"/>
    <col min="778" max="778" width="6.85546875" customWidth="1"/>
    <col min="779" max="779" width="6" customWidth="1"/>
    <col min="780" max="780" width="8.140625" customWidth="1"/>
    <col min="781" max="781" width="7.7109375" customWidth="1"/>
    <col min="782" max="782" width="6.5703125" customWidth="1"/>
    <col min="783" max="783" width="7.85546875" customWidth="1"/>
    <col min="784" max="784" width="8.140625" customWidth="1"/>
    <col min="785" max="785" width="8.42578125" customWidth="1"/>
    <col min="786" max="786" width="9.5703125" customWidth="1"/>
    <col min="1020" max="1020" width="43" customWidth="1"/>
    <col min="1021" max="1021" width="21.7109375" customWidth="1"/>
    <col min="1022" max="1022" width="20.7109375" customWidth="1"/>
    <col min="1023" max="1023" width="3.5703125" customWidth="1"/>
    <col min="1024" max="1024" width="4.5703125" customWidth="1"/>
    <col min="1025" max="1025" width="4.140625" customWidth="1"/>
    <col min="1026" max="1027" width="6.28515625" customWidth="1"/>
    <col min="1028" max="1028" width="5.5703125" customWidth="1"/>
    <col min="1029" max="1029" width="7.42578125" customWidth="1"/>
    <col min="1030" max="1030" width="7.85546875" customWidth="1"/>
    <col min="1031" max="1031" width="8.140625" customWidth="1"/>
    <col min="1032" max="1032" width="10.28515625" customWidth="1"/>
    <col min="1033" max="1033" width="6.5703125" customWidth="1"/>
    <col min="1034" max="1034" width="6.85546875" customWidth="1"/>
    <col min="1035" max="1035" width="6" customWidth="1"/>
    <col min="1036" max="1036" width="8.140625" customWidth="1"/>
    <col min="1037" max="1037" width="7.7109375" customWidth="1"/>
    <col min="1038" max="1038" width="6.5703125" customWidth="1"/>
    <col min="1039" max="1039" width="7.85546875" customWidth="1"/>
    <col min="1040" max="1040" width="8.140625" customWidth="1"/>
    <col min="1041" max="1041" width="8.42578125" customWidth="1"/>
    <col min="1042" max="1042" width="9.5703125" customWidth="1"/>
    <col min="1276" max="1276" width="43" customWidth="1"/>
    <col min="1277" max="1277" width="21.7109375" customWidth="1"/>
    <col min="1278" max="1278" width="20.7109375" customWidth="1"/>
    <col min="1279" max="1279" width="3.5703125" customWidth="1"/>
    <col min="1280" max="1280" width="4.5703125" customWidth="1"/>
    <col min="1281" max="1281" width="4.140625" customWidth="1"/>
    <col min="1282" max="1283" width="6.28515625" customWidth="1"/>
    <col min="1284" max="1284" width="5.5703125" customWidth="1"/>
    <col min="1285" max="1285" width="7.42578125" customWidth="1"/>
    <col min="1286" max="1286" width="7.85546875" customWidth="1"/>
    <col min="1287" max="1287" width="8.140625" customWidth="1"/>
    <col min="1288" max="1288" width="10.28515625" customWidth="1"/>
    <col min="1289" max="1289" width="6.5703125" customWidth="1"/>
    <col min="1290" max="1290" width="6.85546875" customWidth="1"/>
    <col min="1291" max="1291" width="6" customWidth="1"/>
    <col min="1292" max="1292" width="8.140625" customWidth="1"/>
    <col min="1293" max="1293" width="7.7109375" customWidth="1"/>
    <col min="1294" max="1294" width="6.5703125" customWidth="1"/>
    <col min="1295" max="1295" width="7.85546875" customWidth="1"/>
    <col min="1296" max="1296" width="8.140625" customWidth="1"/>
    <col min="1297" max="1297" width="8.42578125" customWidth="1"/>
    <col min="1298" max="1298" width="9.5703125" customWidth="1"/>
    <col min="1532" max="1532" width="43" customWidth="1"/>
    <col min="1533" max="1533" width="21.7109375" customWidth="1"/>
    <col min="1534" max="1534" width="20.7109375" customWidth="1"/>
    <col min="1535" max="1535" width="3.5703125" customWidth="1"/>
    <col min="1536" max="1536" width="4.5703125" customWidth="1"/>
    <col min="1537" max="1537" width="4.140625" customWidth="1"/>
    <col min="1538" max="1539" width="6.28515625" customWidth="1"/>
    <col min="1540" max="1540" width="5.5703125" customWidth="1"/>
    <col min="1541" max="1541" width="7.42578125" customWidth="1"/>
    <col min="1542" max="1542" width="7.85546875" customWidth="1"/>
    <col min="1543" max="1543" width="8.140625" customWidth="1"/>
    <col min="1544" max="1544" width="10.28515625" customWidth="1"/>
    <col min="1545" max="1545" width="6.5703125" customWidth="1"/>
    <col min="1546" max="1546" width="6.85546875" customWidth="1"/>
    <col min="1547" max="1547" width="6" customWidth="1"/>
    <col min="1548" max="1548" width="8.140625" customWidth="1"/>
    <col min="1549" max="1549" width="7.7109375" customWidth="1"/>
    <col min="1550" max="1550" width="6.5703125" customWidth="1"/>
    <col min="1551" max="1551" width="7.85546875" customWidth="1"/>
    <col min="1552" max="1552" width="8.140625" customWidth="1"/>
    <col min="1553" max="1553" width="8.42578125" customWidth="1"/>
    <col min="1554" max="1554" width="9.5703125" customWidth="1"/>
    <col min="1788" max="1788" width="43" customWidth="1"/>
    <col min="1789" max="1789" width="21.7109375" customWidth="1"/>
    <col min="1790" max="1790" width="20.7109375" customWidth="1"/>
    <col min="1791" max="1791" width="3.5703125" customWidth="1"/>
    <col min="1792" max="1792" width="4.5703125" customWidth="1"/>
    <col min="1793" max="1793" width="4.140625" customWidth="1"/>
    <col min="1794" max="1795" width="6.28515625" customWidth="1"/>
    <col min="1796" max="1796" width="5.5703125" customWidth="1"/>
    <col min="1797" max="1797" width="7.42578125" customWidth="1"/>
    <col min="1798" max="1798" width="7.85546875" customWidth="1"/>
    <col min="1799" max="1799" width="8.140625" customWidth="1"/>
    <col min="1800" max="1800" width="10.28515625" customWidth="1"/>
    <col min="1801" max="1801" width="6.5703125" customWidth="1"/>
    <col min="1802" max="1802" width="6.85546875" customWidth="1"/>
    <col min="1803" max="1803" width="6" customWidth="1"/>
    <col min="1804" max="1804" width="8.140625" customWidth="1"/>
    <col min="1805" max="1805" width="7.7109375" customWidth="1"/>
    <col min="1806" max="1806" width="6.5703125" customWidth="1"/>
    <col min="1807" max="1807" width="7.85546875" customWidth="1"/>
    <col min="1808" max="1808" width="8.140625" customWidth="1"/>
    <col min="1809" max="1809" width="8.42578125" customWidth="1"/>
    <col min="1810" max="1810" width="9.5703125" customWidth="1"/>
    <col min="2044" max="2044" width="43" customWidth="1"/>
    <col min="2045" max="2045" width="21.7109375" customWidth="1"/>
    <col min="2046" max="2046" width="20.7109375" customWidth="1"/>
    <col min="2047" max="2047" width="3.5703125" customWidth="1"/>
    <col min="2048" max="2048" width="4.5703125" customWidth="1"/>
    <col min="2049" max="2049" width="4.140625" customWidth="1"/>
    <col min="2050" max="2051" width="6.28515625" customWidth="1"/>
    <col min="2052" max="2052" width="5.5703125" customWidth="1"/>
    <col min="2053" max="2053" width="7.42578125" customWidth="1"/>
    <col min="2054" max="2054" width="7.85546875" customWidth="1"/>
    <col min="2055" max="2055" width="8.140625" customWidth="1"/>
    <col min="2056" max="2056" width="10.28515625" customWidth="1"/>
    <col min="2057" max="2057" width="6.5703125" customWidth="1"/>
    <col min="2058" max="2058" width="6.85546875" customWidth="1"/>
    <col min="2059" max="2059" width="6" customWidth="1"/>
    <col min="2060" max="2060" width="8.140625" customWidth="1"/>
    <col min="2061" max="2061" width="7.7109375" customWidth="1"/>
    <col min="2062" max="2062" width="6.5703125" customWidth="1"/>
    <col min="2063" max="2063" width="7.85546875" customWidth="1"/>
    <col min="2064" max="2064" width="8.140625" customWidth="1"/>
    <col min="2065" max="2065" width="8.42578125" customWidth="1"/>
    <col min="2066" max="2066" width="9.5703125" customWidth="1"/>
    <col min="2300" max="2300" width="43" customWidth="1"/>
    <col min="2301" max="2301" width="21.7109375" customWidth="1"/>
    <col min="2302" max="2302" width="20.7109375" customWidth="1"/>
    <col min="2303" max="2303" width="3.5703125" customWidth="1"/>
    <col min="2304" max="2304" width="4.5703125" customWidth="1"/>
    <col min="2305" max="2305" width="4.140625" customWidth="1"/>
    <col min="2306" max="2307" width="6.28515625" customWidth="1"/>
    <col min="2308" max="2308" width="5.5703125" customWidth="1"/>
    <col min="2309" max="2309" width="7.42578125" customWidth="1"/>
    <col min="2310" max="2310" width="7.85546875" customWidth="1"/>
    <col min="2311" max="2311" width="8.140625" customWidth="1"/>
    <col min="2312" max="2312" width="10.28515625" customWidth="1"/>
    <col min="2313" max="2313" width="6.5703125" customWidth="1"/>
    <col min="2314" max="2314" width="6.85546875" customWidth="1"/>
    <col min="2315" max="2315" width="6" customWidth="1"/>
    <col min="2316" max="2316" width="8.140625" customWidth="1"/>
    <col min="2317" max="2317" width="7.7109375" customWidth="1"/>
    <col min="2318" max="2318" width="6.5703125" customWidth="1"/>
    <col min="2319" max="2319" width="7.85546875" customWidth="1"/>
    <col min="2320" max="2320" width="8.140625" customWidth="1"/>
    <col min="2321" max="2321" width="8.42578125" customWidth="1"/>
    <col min="2322" max="2322" width="9.5703125" customWidth="1"/>
    <col min="2556" max="2556" width="43" customWidth="1"/>
    <col min="2557" max="2557" width="21.7109375" customWidth="1"/>
    <col min="2558" max="2558" width="20.7109375" customWidth="1"/>
    <col min="2559" max="2559" width="3.5703125" customWidth="1"/>
    <col min="2560" max="2560" width="4.5703125" customWidth="1"/>
    <col min="2561" max="2561" width="4.140625" customWidth="1"/>
    <col min="2562" max="2563" width="6.28515625" customWidth="1"/>
    <col min="2564" max="2564" width="5.5703125" customWidth="1"/>
    <col min="2565" max="2565" width="7.42578125" customWidth="1"/>
    <col min="2566" max="2566" width="7.85546875" customWidth="1"/>
    <col min="2567" max="2567" width="8.140625" customWidth="1"/>
    <col min="2568" max="2568" width="10.28515625" customWidth="1"/>
    <col min="2569" max="2569" width="6.5703125" customWidth="1"/>
    <col min="2570" max="2570" width="6.85546875" customWidth="1"/>
    <col min="2571" max="2571" width="6" customWidth="1"/>
    <col min="2572" max="2572" width="8.140625" customWidth="1"/>
    <col min="2573" max="2573" width="7.7109375" customWidth="1"/>
    <col min="2574" max="2574" width="6.5703125" customWidth="1"/>
    <col min="2575" max="2575" width="7.85546875" customWidth="1"/>
    <col min="2576" max="2576" width="8.140625" customWidth="1"/>
    <col min="2577" max="2577" width="8.42578125" customWidth="1"/>
    <col min="2578" max="2578" width="9.5703125" customWidth="1"/>
    <col min="2812" max="2812" width="43" customWidth="1"/>
    <col min="2813" max="2813" width="21.7109375" customWidth="1"/>
    <col min="2814" max="2814" width="20.7109375" customWidth="1"/>
    <col min="2815" max="2815" width="3.5703125" customWidth="1"/>
    <col min="2816" max="2816" width="4.5703125" customWidth="1"/>
    <col min="2817" max="2817" width="4.140625" customWidth="1"/>
    <col min="2818" max="2819" width="6.28515625" customWidth="1"/>
    <col min="2820" max="2820" width="5.5703125" customWidth="1"/>
    <col min="2821" max="2821" width="7.42578125" customWidth="1"/>
    <col min="2822" max="2822" width="7.85546875" customWidth="1"/>
    <col min="2823" max="2823" width="8.140625" customWidth="1"/>
    <col min="2824" max="2824" width="10.28515625" customWidth="1"/>
    <col min="2825" max="2825" width="6.5703125" customWidth="1"/>
    <col min="2826" max="2826" width="6.85546875" customWidth="1"/>
    <col min="2827" max="2827" width="6" customWidth="1"/>
    <col min="2828" max="2828" width="8.140625" customWidth="1"/>
    <col min="2829" max="2829" width="7.7109375" customWidth="1"/>
    <col min="2830" max="2830" width="6.5703125" customWidth="1"/>
    <col min="2831" max="2831" width="7.85546875" customWidth="1"/>
    <col min="2832" max="2832" width="8.140625" customWidth="1"/>
    <col min="2833" max="2833" width="8.42578125" customWidth="1"/>
    <col min="2834" max="2834" width="9.5703125" customWidth="1"/>
    <col min="3068" max="3068" width="43" customWidth="1"/>
    <col min="3069" max="3069" width="21.7109375" customWidth="1"/>
    <col min="3070" max="3070" width="20.7109375" customWidth="1"/>
    <col min="3071" max="3071" width="3.5703125" customWidth="1"/>
    <col min="3072" max="3072" width="4.5703125" customWidth="1"/>
    <col min="3073" max="3073" width="4.140625" customWidth="1"/>
    <col min="3074" max="3075" width="6.28515625" customWidth="1"/>
    <col min="3076" max="3076" width="5.5703125" customWidth="1"/>
    <col min="3077" max="3077" width="7.42578125" customWidth="1"/>
    <col min="3078" max="3078" width="7.85546875" customWidth="1"/>
    <col min="3079" max="3079" width="8.140625" customWidth="1"/>
    <col min="3080" max="3080" width="10.28515625" customWidth="1"/>
    <col min="3081" max="3081" width="6.5703125" customWidth="1"/>
    <col min="3082" max="3082" width="6.85546875" customWidth="1"/>
    <col min="3083" max="3083" width="6" customWidth="1"/>
    <col min="3084" max="3084" width="8.140625" customWidth="1"/>
    <col min="3085" max="3085" width="7.7109375" customWidth="1"/>
    <col min="3086" max="3086" width="6.5703125" customWidth="1"/>
    <col min="3087" max="3087" width="7.85546875" customWidth="1"/>
    <col min="3088" max="3088" width="8.140625" customWidth="1"/>
    <col min="3089" max="3089" width="8.42578125" customWidth="1"/>
    <col min="3090" max="3090" width="9.5703125" customWidth="1"/>
    <col min="3324" max="3324" width="43" customWidth="1"/>
    <col min="3325" max="3325" width="21.7109375" customWidth="1"/>
    <col min="3326" max="3326" width="20.7109375" customWidth="1"/>
    <col min="3327" max="3327" width="3.5703125" customWidth="1"/>
    <col min="3328" max="3328" width="4.5703125" customWidth="1"/>
    <col min="3329" max="3329" width="4.140625" customWidth="1"/>
    <col min="3330" max="3331" width="6.28515625" customWidth="1"/>
    <col min="3332" max="3332" width="5.5703125" customWidth="1"/>
    <col min="3333" max="3333" width="7.42578125" customWidth="1"/>
    <col min="3334" max="3334" width="7.85546875" customWidth="1"/>
    <col min="3335" max="3335" width="8.140625" customWidth="1"/>
    <col min="3336" max="3336" width="10.28515625" customWidth="1"/>
    <col min="3337" max="3337" width="6.5703125" customWidth="1"/>
    <col min="3338" max="3338" width="6.85546875" customWidth="1"/>
    <col min="3339" max="3339" width="6" customWidth="1"/>
    <col min="3340" max="3340" width="8.140625" customWidth="1"/>
    <col min="3341" max="3341" width="7.7109375" customWidth="1"/>
    <col min="3342" max="3342" width="6.5703125" customWidth="1"/>
    <col min="3343" max="3343" width="7.85546875" customWidth="1"/>
    <col min="3344" max="3344" width="8.140625" customWidth="1"/>
    <col min="3345" max="3345" width="8.42578125" customWidth="1"/>
    <col min="3346" max="3346" width="9.5703125" customWidth="1"/>
    <col min="3580" max="3580" width="43" customWidth="1"/>
    <col min="3581" max="3581" width="21.7109375" customWidth="1"/>
    <col min="3582" max="3582" width="20.7109375" customWidth="1"/>
    <col min="3583" max="3583" width="3.5703125" customWidth="1"/>
    <col min="3584" max="3584" width="4.5703125" customWidth="1"/>
    <col min="3585" max="3585" width="4.140625" customWidth="1"/>
    <col min="3586" max="3587" width="6.28515625" customWidth="1"/>
    <col min="3588" max="3588" width="5.5703125" customWidth="1"/>
    <col min="3589" max="3589" width="7.42578125" customWidth="1"/>
    <col min="3590" max="3590" width="7.85546875" customWidth="1"/>
    <col min="3591" max="3591" width="8.140625" customWidth="1"/>
    <col min="3592" max="3592" width="10.28515625" customWidth="1"/>
    <col min="3593" max="3593" width="6.5703125" customWidth="1"/>
    <col min="3594" max="3594" width="6.85546875" customWidth="1"/>
    <col min="3595" max="3595" width="6" customWidth="1"/>
    <col min="3596" max="3596" width="8.140625" customWidth="1"/>
    <col min="3597" max="3597" width="7.7109375" customWidth="1"/>
    <col min="3598" max="3598" width="6.5703125" customWidth="1"/>
    <col min="3599" max="3599" width="7.85546875" customWidth="1"/>
    <col min="3600" max="3600" width="8.140625" customWidth="1"/>
    <col min="3601" max="3601" width="8.42578125" customWidth="1"/>
    <col min="3602" max="3602" width="9.5703125" customWidth="1"/>
    <col min="3836" max="3836" width="43" customWidth="1"/>
    <col min="3837" max="3837" width="21.7109375" customWidth="1"/>
    <col min="3838" max="3838" width="20.7109375" customWidth="1"/>
    <col min="3839" max="3839" width="3.5703125" customWidth="1"/>
    <col min="3840" max="3840" width="4.5703125" customWidth="1"/>
    <col min="3841" max="3841" width="4.140625" customWidth="1"/>
    <col min="3842" max="3843" width="6.28515625" customWidth="1"/>
    <col min="3844" max="3844" width="5.5703125" customWidth="1"/>
    <col min="3845" max="3845" width="7.42578125" customWidth="1"/>
    <col min="3846" max="3846" width="7.85546875" customWidth="1"/>
    <col min="3847" max="3847" width="8.140625" customWidth="1"/>
    <col min="3848" max="3848" width="10.28515625" customWidth="1"/>
    <col min="3849" max="3849" width="6.5703125" customWidth="1"/>
    <col min="3850" max="3850" width="6.85546875" customWidth="1"/>
    <col min="3851" max="3851" width="6" customWidth="1"/>
    <col min="3852" max="3852" width="8.140625" customWidth="1"/>
    <col min="3853" max="3853" width="7.7109375" customWidth="1"/>
    <col min="3854" max="3854" width="6.5703125" customWidth="1"/>
    <col min="3855" max="3855" width="7.85546875" customWidth="1"/>
    <col min="3856" max="3856" width="8.140625" customWidth="1"/>
    <col min="3857" max="3857" width="8.42578125" customWidth="1"/>
    <col min="3858" max="3858" width="9.5703125" customWidth="1"/>
    <col min="4092" max="4092" width="43" customWidth="1"/>
    <col min="4093" max="4093" width="21.7109375" customWidth="1"/>
    <col min="4094" max="4094" width="20.7109375" customWidth="1"/>
    <col min="4095" max="4095" width="3.5703125" customWidth="1"/>
    <col min="4096" max="4096" width="4.5703125" customWidth="1"/>
    <col min="4097" max="4097" width="4.140625" customWidth="1"/>
    <col min="4098" max="4099" width="6.28515625" customWidth="1"/>
    <col min="4100" max="4100" width="5.5703125" customWidth="1"/>
    <col min="4101" max="4101" width="7.42578125" customWidth="1"/>
    <col min="4102" max="4102" width="7.85546875" customWidth="1"/>
    <col min="4103" max="4103" width="8.140625" customWidth="1"/>
    <col min="4104" max="4104" width="10.28515625" customWidth="1"/>
    <col min="4105" max="4105" width="6.5703125" customWidth="1"/>
    <col min="4106" max="4106" width="6.85546875" customWidth="1"/>
    <col min="4107" max="4107" width="6" customWidth="1"/>
    <col min="4108" max="4108" width="8.140625" customWidth="1"/>
    <col min="4109" max="4109" width="7.7109375" customWidth="1"/>
    <col min="4110" max="4110" width="6.5703125" customWidth="1"/>
    <col min="4111" max="4111" width="7.85546875" customWidth="1"/>
    <col min="4112" max="4112" width="8.140625" customWidth="1"/>
    <col min="4113" max="4113" width="8.42578125" customWidth="1"/>
    <col min="4114" max="4114" width="9.5703125" customWidth="1"/>
    <col min="4348" max="4348" width="43" customWidth="1"/>
    <col min="4349" max="4349" width="21.7109375" customWidth="1"/>
    <col min="4350" max="4350" width="20.7109375" customWidth="1"/>
    <col min="4351" max="4351" width="3.5703125" customWidth="1"/>
    <col min="4352" max="4352" width="4.5703125" customWidth="1"/>
    <col min="4353" max="4353" width="4.140625" customWidth="1"/>
    <col min="4354" max="4355" width="6.28515625" customWidth="1"/>
    <col min="4356" max="4356" width="5.5703125" customWidth="1"/>
    <col min="4357" max="4357" width="7.42578125" customWidth="1"/>
    <col min="4358" max="4358" width="7.85546875" customWidth="1"/>
    <col min="4359" max="4359" width="8.140625" customWidth="1"/>
    <col min="4360" max="4360" width="10.28515625" customWidth="1"/>
    <col min="4361" max="4361" width="6.5703125" customWidth="1"/>
    <col min="4362" max="4362" width="6.85546875" customWidth="1"/>
    <col min="4363" max="4363" width="6" customWidth="1"/>
    <col min="4364" max="4364" width="8.140625" customWidth="1"/>
    <col min="4365" max="4365" width="7.7109375" customWidth="1"/>
    <col min="4366" max="4366" width="6.5703125" customWidth="1"/>
    <col min="4367" max="4367" width="7.85546875" customWidth="1"/>
    <col min="4368" max="4368" width="8.140625" customWidth="1"/>
    <col min="4369" max="4369" width="8.42578125" customWidth="1"/>
    <col min="4370" max="4370" width="9.5703125" customWidth="1"/>
    <col min="4604" max="4604" width="43" customWidth="1"/>
    <col min="4605" max="4605" width="21.7109375" customWidth="1"/>
    <col min="4606" max="4606" width="20.7109375" customWidth="1"/>
    <col min="4607" max="4607" width="3.5703125" customWidth="1"/>
    <col min="4608" max="4608" width="4.5703125" customWidth="1"/>
    <col min="4609" max="4609" width="4.140625" customWidth="1"/>
    <col min="4610" max="4611" width="6.28515625" customWidth="1"/>
    <col min="4612" max="4612" width="5.5703125" customWidth="1"/>
    <col min="4613" max="4613" width="7.42578125" customWidth="1"/>
    <col min="4614" max="4614" width="7.85546875" customWidth="1"/>
    <col min="4615" max="4615" width="8.140625" customWidth="1"/>
    <col min="4616" max="4616" width="10.28515625" customWidth="1"/>
    <col min="4617" max="4617" width="6.5703125" customWidth="1"/>
    <col min="4618" max="4618" width="6.85546875" customWidth="1"/>
    <col min="4619" max="4619" width="6" customWidth="1"/>
    <col min="4620" max="4620" width="8.140625" customWidth="1"/>
    <col min="4621" max="4621" width="7.7109375" customWidth="1"/>
    <col min="4622" max="4622" width="6.5703125" customWidth="1"/>
    <col min="4623" max="4623" width="7.85546875" customWidth="1"/>
    <col min="4624" max="4624" width="8.140625" customWidth="1"/>
    <col min="4625" max="4625" width="8.42578125" customWidth="1"/>
    <col min="4626" max="4626" width="9.5703125" customWidth="1"/>
    <col min="4860" max="4860" width="43" customWidth="1"/>
    <col min="4861" max="4861" width="21.7109375" customWidth="1"/>
    <col min="4862" max="4862" width="20.7109375" customWidth="1"/>
    <col min="4863" max="4863" width="3.5703125" customWidth="1"/>
    <col min="4864" max="4864" width="4.5703125" customWidth="1"/>
    <col min="4865" max="4865" width="4.140625" customWidth="1"/>
    <col min="4866" max="4867" width="6.28515625" customWidth="1"/>
    <col min="4868" max="4868" width="5.5703125" customWidth="1"/>
    <col min="4869" max="4869" width="7.42578125" customWidth="1"/>
    <col min="4870" max="4870" width="7.85546875" customWidth="1"/>
    <col min="4871" max="4871" width="8.140625" customWidth="1"/>
    <col min="4872" max="4872" width="10.28515625" customWidth="1"/>
    <col min="4873" max="4873" width="6.5703125" customWidth="1"/>
    <col min="4874" max="4874" width="6.85546875" customWidth="1"/>
    <col min="4875" max="4875" width="6" customWidth="1"/>
    <col min="4876" max="4876" width="8.140625" customWidth="1"/>
    <col min="4877" max="4877" width="7.7109375" customWidth="1"/>
    <col min="4878" max="4878" width="6.5703125" customWidth="1"/>
    <col min="4879" max="4879" width="7.85546875" customWidth="1"/>
    <col min="4880" max="4880" width="8.140625" customWidth="1"/>
    <col min="4881" max="4881" width="8.42578125" customWidth="1"/>
    <col min="4882" max="4882" width="9.5703125" customWidth="1"/>
    <col min="5116" max="5116" width="43" customWidth="1"/>
    <col min="5117" max="5117" width="21.7109375" customWidth="1"/>
    <col min="5118" max="5118" width="20.7109375" customWidth="1"/>
    <col min="5119" max="5119" width="3.5703125" customWidth="1"/>
    <col min="5120" max="5120" width="4.5703125" customWidth="1"/>
    <col min="5121" max="5121" width="4.140625" customWidth="1"/>
    <col min="5122" max="5123" width="6.28515625" customWidth="1"/>
    <col min="5124" max="5124" width="5.5703125" customWidth="1"/>
    <col min="5125" max="5125" width="7.42578125" customWidth="1"/>
    <col min="5126" max="5126" width="7.85546875" customWidth="1"/>
    <col min="5127" max="5127" width="8.140625" customWidth="1"/>
    <col min="5128" max="5128" width="10.28515625" customWidth="1"/>
    <col min="5129" max="5129" width="6.5703125" customWidth="1"/>
    <col min="5130" max="5130" width="6.85546875" customWidth="1"/>
    <col min="5131" max="5131" width="6" customWidth="1"/>
    <col min="5132" max="5132" width="8.140625" customWidth="1"/>
    <col min="5133" max="5133" width="7.7109375" customWidth="1"/>
    <col min="5134" max="5134" width="6.5703125" customWidth="1"/>
    <col min="5135" max="5135" width="7.85546875" customWidth="1"/>
    <col min="5136" max="5136" width="8.140625" customWidth="1"/>
    <col min="5137" max="5137" width="8.42578125" customWidth="1"/>
    <col min="5138" max="5138" width="9.5703125" customWidth="1"/>
    <col min="5372" max="5372" width="43" customWidth="1"/>
    <col min="5373" max="5373" width="21.7109375" customWidth="1"/>
    <col min="5374" max="5374" width="20.7109375" customWidth="1"/>
    <col min="5375" max="5375" width="3.5703125" customWidth="1"/>
    <col min="5376" max="5376" width="4.5703125" customWidth="1"/>
    <col min="5377" max="5377" width="4.140625" customWidth="1"/>
    <col min="5378" max="5379" width="6.28515625" customWidth="1"/>
    <col min="5380" max="5380" width="5.5703125" customWidth="1"/>
    <col min="5381" max="5381" width="7.42578125" customWidth="1"/>
    <col min="5382" max="5382" width="7.85546875" customWidth="1"/>
    <col min="5383" max="5383" width="8.140625" customWidth="1"/>
    <col min="5384" max="5384" width="10.28515625" customWidth="1"/>
    <col min="5385" max="5385" width="6.5703125" customWidth="1"/>
    <col min="5386" max="5386" width="6.85546875" customWidth="1"/>
    <col min="5387" max="5387" width="6" customWidth="1"/>
    <col min="5388" max="5388" width="8.140625" customWidth="1"/>
    <col min="5389" max="5389" width="7.7109375" customWidth="1"/>
    <col min="5390" max="5390" width="6.5703125" customWidth="1"/>
    <col min="5391" max="5391" width="7.85546875" customWidth="1"/>
    <col min="5392" max="5392" width="8.140625" customWidth="1"/>
    <col min="5393" max="5393" width="8.42578125" customWidth="1"/>
    <col min="5394" max="5394" width="9.5703125" customWidth="1"/>
    <col min="5628" max="5628" width="43" customWidth="1"/>
    <col min="5629" max="5629" width="21.7109375" customWidth="1"/>
    <col min="5630" max="5630" width="20.7109375" customWidth="1"/>
    <col min="5631" max="5631" width="3.5703125" customWidth="1"/>
    <col min="5632" max="5632" width="4.5703125" customWidth="1"/>
    <col min="5633" max="5633" width="4.140625" customWidth="1"/>
    <col min="5634" max="5635" width="6.28515625" customWidth="1"/>
    <col min="5636" max="5636" width="5.5703125" customWidth="1"/>
    <col min="5637" max="5637" width="7.42578125" customWidth="1"/>
    <col min="5638" max="5638" width="7.85546875" customWidth="1"/>
    <col min="5639" max="5639" width="8.140625" customWidth="1"/>
    <col min="5640" max="5640" width="10.28515625" customWidth="1"/>
    <col min="5641" max="5641" width="6.5703125" customWidth="1"/>
    <col min="5642" max="5642" width="6.85546875" customWidth="1"/>
    <col min="5643" max="5643" width="6" customWidth="1"/>
    <col min="5644" max="5644" width="8.140625" customWidth="1"/>
    <col min="5645" max="5645" width="7.7109375" customWidth="1"/>
    <col min="5646" max="5646" width="6.5703125" customWidth="1"/>
    <col min="5647" max="5647" width="7.85546875" customWidth="1"/>
    <col min="5648" max="5648" width="8.140625" customWidth="1"/>
    <col min="5649" max="5649" width="8.42578125" customWidth="1"/>
    <col min="5650" max="5650" width="9.5703125" customWidth="1"/>
    <col min="5884" max="5884" width="43" customWidth="1"/>
    <col min="5885" max="5885" width="21.7109375" customWidth="1"/>
    <col min="5886" max="5886" width="20.7109375" customWidth="1"/>
    <col min="5887" max="5887" width="3.5703125" customWidth="1"/>
    <col min="5888" max="5888" width="4.5703125" customWidth="1"/>
    <col min="5889" max="5889" width="4.140625" customWidth="1"/>
    <col min="5890" max="5891" width="6.28515625" customWidth="1"/>
    <col min="5892" max="5892" width="5.5703125" customWidth="1"/>
    <col min="5893" max="5893" width="7.42578125" customWidth="1"/>
    <col min="5894" max="5894" width="7.85546875" customWidth="1"/>
    <col min="5895" max="5895" width="8.140625" customWidth="1"/>
    <col min="5896" max="5896" width="10.28515625" customWidth="1"/>
    <col min="5897" max="5897" width="6.5703125" customWidth="1"/>
    <col min="5898" max="5898" width="6.85546875" customWidth="1"/>
    <col min="5899" max="5899" width="6" customWidth="1"/>
    <col min="5900" max="5900" width="8.140625" customWidth="1"/>
    <col min="5901" max="5901" width="7.7109375" customWidth="1"/>
    <col min="5902" max="5902" width="6.5703125" customWidth="1"/>
    <col min="5903" max="5903" width="7.85546875" customWidth="1"/>
    <col min="5904" max="5904" width="8.140625" customWidth="1"/>
    <col min="5905" max="5905" width="8.42578125" customWidth="1"/>
    <col min="5906" max="5906" width="9.5703125" customWidth="1"/>
    <col min="6140" max="6140" width="43" customWidth="1"/>
    <col min="6141" max="6141" width="21.7109375" customWidth="1"/>
    <col min="6142" max="6142" width="20.7109375" customWidth="1"/>
    <col min="6143" max="6143" width="3.5703125" customWidth="1"/>
    <col min="6144" max="6144" width="4.5703125" customWidth="1"/>
    <col min="6145" max="6145" width="4.140625" customWidth="1"/>
    <col min="6146" max="6147" width="6.28515625" customWidth="1"/>
    <col min="6148" max="6148" width="5.5703125" customWidth="1"/>
    <col min="6149" max="6149" width="7.42578125" customWidth="1"/>
    <col min="6150" max="6150" width="7.85546875" customWidth="1"/>
    <col min="6151" max="6151" width="8.140625" customWidth="1"/>
    <col min="6152" max="6152" width="10.28515625" customWidth="1"/>
    <col min="6153" max="6153" width="6.5703125" customWidth="1"/>
    <col min="6154" max="6154" width="6.85546875" customWidth="1"/>
    <col min="6155" max="6155" width="6" customWidth="1"/>
    <col min="6156" max="6156" width="8.140625" customWidth="1"/>
    <col min="6157" max="6157" width="7.7109375" customWidth="1"/>
    <col min="6158" max="6158" width="6.5703125" customWidth="1"/>
    <col min="6159" max="6159" width="7.85546875" customWidth="1"/>
    <col min="6160" max="6160" width="8.140625" customWidth="1"/>
    <col min="6161" max="6161" width="8.42578125" customWidth="1"/>
    <col min="6162" max="6162" width="9.5703125" customWidth="1"/>
    <col min="6396" max="6396" width="43" customWidth="1"/>
    <col min="6397" max="6397" width="21.7109375" customWidth="1"/>
    <col min="6398" max="6398" width="20.7109375" customWidth="1"/>
    <col min="6399" max="6399" width="3.5703125" customWidth="1"/>
    <col min="6400" max="6400" width="4.5703125" customWidth="1"/>
    <col min="6401" max="6401" width="4.140625" customWidth="1"/>
    <col min="6402" max="6403" width="6.28515625" customWidth="1"/>
    <col min="6404" max="6404" width="5.5703125" customWidth="1"/>
    <col min="6405" max="6405" width="7.42578125" customWidth="1"/>
    <col min="6406" max="6406" width="7.85546875" customWidth="1"/>
    <col min="6407" max="6407" width="8.140625" customWidth="1"/>
    <col min="6408" max="6408" width="10.28515625" customWidth="1"/>
    <col min="6409" max="6409" width="6.5703125" customWidth="1"/>
    <col min="6410" max="6410" width="6.85546875" customWidth="1"/>
    <col min="6411" max="6411" width="6" customWidth="1"/>
    <col min="6412" max="6412" width="8.140625" customWidth="1"/>
    <col min="6413" max="6413" width="7.7109375" customWidth="1"/>
    <col min="6414" max="6414" width="6.5703125" customWidth="1"/>
    <col min="6415" max="6415" width="7.85546875" customWidth="1"/>
    <col min="6416" max="6416" width="8.140625" customWidth="1"/>
    <col min="6417" max="6417" width="8.42578125" customWidth="1"/>
    <col min="6418" max="6418" width="9.5703125" customWidth="1"/>
    <col min="6652" max="6652" width="43" customWidth="1"/>
    <col min="6653" max="6653" width="21.7109375" customWidth="1"/>
    <col min="6654" max="6654" width="20.7109375" customWidth="1"/>
    <col min="6655" max="6655" width="3.5703125" customWidth="1"/>
    <col min="6656" max="6656" width="4.5703125" customWidth="1"/>
    <col min="6657" max="6657" width="4.140625" customWidth="1"/>
    <col min="6658" max="6659" width="6.28515625" customWidth="1"/>
    <col min="6660" max="6660" width="5.5703125" customWidth="1"/>
    <col min="6661" max="6661" width="7.42578125" customWidth="1"/>
    <col min="6662" max="6662" width="7.85546875" customWidth="1"/>
    <col min="6663" max="6663" width="8.140625" customWidth="1"/>
    <col min="6664" max="6664" width="10.28515625" customWidth="1"/>
    <col min="6665" max="6665" width="6.5703125" customWidth="1"/>
    <col min="6666" max="6666" width="6.85546875" customWidth="1"/>
    <col min="6667" max="6667" width="6" customWidth="1"/>
    <col min="6668" max="6668" width="8.140625" customWidth="1"/>
    <col min="6669" max="6669" width="7.7109375" customWidth="1"/>
    <col min="6670" max="6670" width="6.5703125" customWidth="1"/>
    <col min="6671" max="6671" width="7.85546875" customWidth="1"/>
    <col min="6672" max="6672" width="8.140625" customWidth="1"/>
    <col min="6673" max="6673" width="8.42578125" customWidth="1"/>
    <col min="6674" max="6674" width="9.5703125" customWidth="1"/>
    <col min="6908" max="6908" width="43" customWidth="1"/>
    <col min="6909" max="6909" width="21.7109375" customWidth="1"/>
    <col min="6910" max="6910" width="20.7109375" customWidth="1"/>
    <col min="6911" max="6911" width="3.5703125" customWidth="1"/>
    <col min="6912" max="6912" width="4.5703125" customWidth="1"/>
    <col min="6913" max="6913" width="4.140625" customWidth="1"/>
    <col min="6914" max="6915" width="6.28515625" customWidth="1"/>
    <col min="6916" max="6916" width="5.5703125" customWidth="1"/>
    <col min="6917" max="6917" width="7.42578125" customWidth="1"/>
    <col min="6918" max="6918" width="7.85546875" customWidth="1"/>
    <col min="6919" max="6919" width="8.140625" customWidth="1"/>
    <col min="6920" max="6920" width="10.28515625" customWidth="1"/>
    <col min="6921" max="6921" width="6.5703125" customWidth="1"/>
    <col min="6922" max="6922" width="6.85546875" customWidth="1"/>
    <col min="6923" max="6923" width="6" customWidth="1"/>
    <col min="6924" max="6924" width="8.140625" customWidth="1"/>
    <col min="6925" max="6925" width="7.7109375" customWidth="1"/>
    <col min="6926" max="6926" width="6.5703125" customWidth="1"/>
    <col min="6927" max="6927" width="7.85546875" customWidth="1"/>
    <col min="6928" max="6928" width="8.140625" customWidth="1"/>
    <col min="6929" max="6929" width="8.42578125" customWidth="1"/>
    <col min="6930" max="6930" width="9.5703125" customWidth="1"/>
    <col min="7164" max="7164" width="43" customWidth="1"/>
    <col min="7165" max="7165" width="21.7109375" customWidth="1"/>
    <col min="7166" max="7166" width="20.7109375" customWidth="1"/>
    <col min="7167" max="7167" width="3.5703125" customWidth="1"/>
    <col min="7168" max="7168" width="4.5703125" customWidth="1"/>
    <col min="7169" max="7169" width="4.140625" customWidth="1"/>
    <col min="7170" max="7171" width="6.28515625" customWidth="1"/>
    <col min="7172" max="7172" width="5.5703125" customWidth="1"/>
    <col min="7173" max="7173" width="7.42578125" customWidth="1"/>
    <col min="7174" max="7174" width="7.85546875" customWidth="1"/>
    <col min="7175" max="7175" width="8.140625" customWidth="1"/>
    <col min="7176" max="7176" width="10.28515625" customWidth="1"/>
    <col min="7177" max="7177" width="6.5703125" customWidth="1"/>
    <col min="7178" max="7178" width="6.85546875" customWidth="1"/>
    <col min="7179" max="7179" width="6" customWidth="1"/>
    <col min="7180" max="7180" width="8.140625" customWidth="1"/>
    <col min="7181" max="7181" width="7.7109375" customWidth="1"/>
    <col min="7182" max="7182" width="6.5703125" customWidth="1"/>
    <col min="7183" max="7183" width="7.85546875" customWidth="1"/>
    <col min="7184" max="7184" width="8.140625" customWidth="1"/>
    <col min="7185" max="7185" width="8.42578125" customWidth="1"/>
    <col min="7186" max="7186" width="9.5703125" customWidth="1"/>
    <col min="7420" max="7420" width="43" customWidth="1"/>
    <col min="7421" max="7421" width="21.7109375" customWidth="1"/>
    <col min="7422" max="7422" width="20.7109375" customWidth="1"/>
    <col min="7423" max="7423" width="3.5703125" customWidth="1"/>
    <col min="7424" max="7424" width="4.5703125" customWidth="1"/>
    <col min="7425" max="7425" width="4.140625" customWidth="1"/>
    <col min="7426" max="7427" width="6.28515625" customWidth="1"/>
    <col min="7428" max="7428" width="5.5703125" customWidth="1"/>
    <col min="7429" max="7429" width="7.42578125" customWidth="1"/>
    <col min="7430" max="7430" width="7.85546875" customWidth="1"/>
    <col min="7431" max="7431" width="8.140625" customWidth="1"/>
    <col min="7432" max="7432" width="10.28515625" customWidth="1"/>
    <col min="7433" max="7433" width="6.5703125" customWidth="1"/>
    <col min="7434" max="7434" width="6.85546875" customWidth="1"/>
    <col min="7435" max="7435" width="6" customWidth="1"/>
    <col min="7436" max="7436" width="8.140625" customWidth="1"/>
    <col min="7437" max="7437" width="7.7109375" customWidth="1"/>
    <col min="7438" max="7438" width="6.5703125" customWidth="1"/>
    <col min="7439" max="7439" width="7.85546875" customWidth="1"/>
    <col min="7440" max="7440" width="8.140625" customWidth="1"/>
    <col min="7441" max="7441" width="8.42578125" customWidth="1"/>
    <col min="7442" max="7442" width="9.5703125" customWidth="1"/>
    <col min="7676" max="7676" width="43" customWidth="1"/>
    <col min="7677" max="7677" width="21.7109375" customWidth="1"/>
    <col min="7678" max="7678" width="20.7109375" customWidth="1"/>
    <col min="7679" max="7679" width="3.5703125" customWidth="1"/>
    <col min="7680" max="7680" width="4.5703125" customWidth="1"/>
    <col min="7681" max="7681" width="4.140625" customWidth="1"/>
    <col min="7682" max="7683" width="6.28515625" customWidth="1"/>
    <col min="7684" max="7684" width="5.5703125" customWidth="1"/>
    <col min="7685" max="7685" width="7.42578125" customWidth="1"/>
    <col min="7686" max="7686" width="7.85546875" customWidth="1"/>
    <col min="7687" max="7687" width="8.140625" customWidth="1"/>
    <col min="7688" max="7688" width="10.28515625" customWidth="1"/>
    <col min="7689" max="7689" width="6.5703125" customWidth="1"/>
    <col min="7690" max="7690" width="6.85546875" customWidth="1"/>
    <col min="7691" max="7691" width="6" customWidth="1"/>
    <col min="7692" max="7692" width="8.140625" customWidth="1"/>
    <col min="7693" max="7693" width="7.7109375" customWidth="1"/>
    <col min="7694" max="7694" width="6.5703125" customWidth="1"/>
    <col min="7695" max="7695" width="7.85546875" customWidth="1"/>
    <col min="7696" max="7696" width="8.140625" customWidth="1"/>
    <col min="7697" max="7697" width="8.42578125" customWidth="1"/>
    <col min="7698" max="7698" width="9.5703125" customWidth="1"/>
    <col min="7932" max="7932" width="43" customWidth="1"/>
    <col min="7933" max="7933" width="21.7109375" customWidth="1"/>
    <col min="7934" max="7934" width="20.7109375" customWidth="1"/>
    <col min="7935" max="7935" width="3.5703125" customWidth="1"/>
    <col min="7936" max="7936" width="4.5703125" customWidth="1"/>
    <col min="7937" max="7937" width="4.140625" customWidth="1"/>
    <col min="7938" max="7939" width="6.28515625" customWidth="1"/>
    <col min="7940" max="7940" width="5.5703125" customWidth="1"/>
    <col min="7941" max="7941" width="7.42578125" customWidth="1"/>
    <col min="7942" max="7942" width="7.85546875" customWidth="1"/>
    <col min="7943" max="7943" width="8.140625" customWidth="1"/>
    <col min="7944" max="7944" width="10.28515625" customWidth="1"/>
    <col min="7945" max="7945" width="6.5703125" customWidth="1"/>
    <col min="7946" max="7946" width="6.85546875" customWidth="1"/>
    <col min="7947" max="7947" width="6" customWidth="1"/>
    <col min="7948" max="7948" width="8.140625" customWidth="1"/>
    <col min="7949" max="7949" width="7.7109375" customWidth="1"/>
    <col min="7950" max="7950" width="6.5703125" customWidth="1"/>
    <col min="7951" max="7951" width="7.85546875" customWidth="1"/>
    <col min="7952" max="7952" width="8.140625" customWidth="1"/>
    <col min="7953" max="7953" width="8.42578125" customWidth="1"/>
    <col min="7954" max="7954" width="9.5703125" customWidth="1"/>
    <col min="8188" max="8188" width="43" customWidth="1"/>
    <col min="8189" max="8189" width="21.7109375" customWidth="1"/>
    <col min="8190" max="8190" width="20.7109375" customWidth="1"/>
    <col min="8191" max="8191" width="3.5703125" customWidth="1"/>
    <col min="8192" max="8192" width="4.5703125" customWidth="1"/>
    <col min="8193" max="8193" width="4.140625" customWidth="1"/>
    <col min="8194" max="8195" width="6.28515625" customWidth="1"/>
    <col min="8196" max="8196" width="5.5703125" customWidth="1"/>
    <col min="8197" max="8197" width="7.42578125" customWidth="1"/>
    <col min="8198" max="8198" width="7.85546875" customWidth="1"/>
    <col min="8199" max="8199" width="8.140625" customWidth="1"/>
    <col min="8200" max="8200" width="10.28515625" customWidth="1"/>
    <col min="8201" max="8201" width="6.5703125" customWidth="1"/>
    <col min="8202" max="8202" width="6.85546875" customWidth="1"/>
    <col min="8203" max="8203" width="6" customWidth="1"/>
    <col min="8204" max="8204" width="8.140625" customWidth="1"/>
    <col min="8205" max="8205" width="7.7109375" customWidth="1"/>
    <col min="8206" max="8206" width="6.5703125" customWidth="1"/>
    <col min="8207" max="8207" width="7.85546875" customWidth="1"/>
    <col min="8208" max="8208" width="8.140625" customWidth="1"/>
    <col min="8209" max="8209" width="8.42578125" customWidth="1"/>
    <col min="8210" max="8210" width="9.5703125" customWidth="1"/>
    <col min="8444" max="8444" width="43" customWidth="1"/>
    <col min="8445" max="8445" width="21.7109375" customWidth="1"/>
    <col min="8446" max="8446" width="20.7109375" customWidth="1"/>
    <col min="8447" max="8447" width="3.5703125" customWidth="1"/>
    <col min="8448" max="8448" width="4.5703125" customWidth="1"/>
    <col min="8449" max="8449" width="4.140625" customWidth="1"/>
    <col min="8450" max="8451" width="6.28515625" customWidth="1"/>
    <col min="8452" max="8452" width="5.5703125" customWidth="1"/>
    <col min="8453" max="8453" width="7.42578125" customWidth="1"/>
    <col min="8454" max="8454" width="7.85546875" customWidth="1"/>
    <col min="8455" max="8455" width="8.140625" customWidth="1"/>
    <col min="8456" max="8456" width="10.28515625" customWidth="1"/>
    <col min="8457" max="8457" width="6.5703125" customWidth="1"/>
    <col min="8458" max="8458" width="6.85546875" customWidth="1"/>
    <col min="8459" max="8459" width="6" customWidth="1"/>
    <col min="8460" max="8460" width="8.140625" customWidth="1"/>
    <col min="8461" max="8461" width="7.7109375" customWidth="1"/>
    <col min="8462" max="8462" width="6.5703125" customWidth="1"/>
    <col min="8463" max="8463" width="7.85546875" customWidth="1"/>
    <col min="8464" max="8464" width="8.140625" customWidth="1"/>
    <col min="8465" max="8465" width="8.42578125" customWidth="1"/>
    <col min="8466" max="8466" width="9.5703125" customWidth="1"/>
    <col min="8700" max="8700" width="43" customWidth="1"/>
    <col min="8701" max="8701" width="21.7109375" customWidth="1"/>
    <col min="8702" max="8702" width="20.7109375" customWidth="1"/>
    <col min="8703" max="8703" width="3.5703125" customWidth="1"/>
    <col min="8704" max="8704" width="4.5703125" customWidth="1"/>
    <col min="8705" max="8705" width="4.140625" customWidth="1"/>
    <col min="8706" max="8707" width="6.28515625" customWidth="1"/>
    <col min="8708" max="8708" width="5.5703125" customWidth="1"/>
    <col min="8709" max="8709" width="7.42578125" customWidth="1"/>
    <col min="8710" max="8710" width="7.85546875" customWidth="1"/>
    <col min="8711" max="8711" width="8.140625" customWidth="1"/>
    <col min="8712" max="8712" width="10.28515625" customWidth="1"/>
    <col min="8713" max="8713" width="6.5703125" customWidth="1"/>
    <col min="8714" max="8714" width="6.85546875" customWidth="1"/>
    <col min="8715" max="8715" width="6" customWidth="1"/>
    <col min="8716" max="8716" width="8.140625" customWidth="1"/>
    <col min="8717" max="8717" width="7.7109375" customWidth="1"/>
    <col min="8718" max="8718" width="6.5703125" customWidth="1"/>
    <col min="8719" max="8719" width="7.85546875" customWidth="1"/>
    <col min="8720" max="8720" width="8.140625" customWidth="1"/>
    <col min="8721" max="8721" width="8.42578125" customWidth="1"/>
    <col min="8722" max="8722" width="9.5703125" customWidth="1"/>
    <col min="8956" max="8956" width="43" customWidth="1"/>
    <col min="8957" max="8957" width="21.7109375" customWidth="1"/>
    <col min="8958" max="8958" width="20.7109375" customWidth="1"/>
    <col min="8959" max="8959" width="3.5703125" customWidth="1"/>
    <col min="8960" max="8960" width="4.5703125" customWidth="1"/>
    <col min="8961" max="8961" width="4.140625" customWidth="1"/>
    <col min="8962" max="8963" width="6.28515625" customWidth="1"/>
    <col min="8964" max="8964" width="5.5703125" customWidth="1"/>
    <col min="8965" max="8965" width="7.42578125" customWidth="1"/>
    <col min="8966" max="8966" width="7.85546875" customWidth="1"/>
    <col min="8967" max="8967" width="8.140625" customWidth="1"/>
    <col min="8968" max="8968" width="10.28515625" customWidth="1"/>
    <col min="8969" max="8969" width="6.5703125" customWidth="1"/>
    <col min="8970" max="8970" width="6.85546875" customWidth="1"/>
    <col min="8971" max="8971" width="6" customWidth="1"/>
    <col min="8972" max="8972" width="8.140625" customWidth="1"/>
    <col min="8973" max="8973" width="7.7109375" customWidth="1"/>
    <col min="8974" max="8974" width="6.5703125" customWidth="1"/>
    <col min="8975" max="8975" width="7.85546875" customWidth="1"/>
    <col min="8976" max="8976" width="8.140625" customWidth="1"/>
    <col min="8977" max="8977" width="8.42578125" customWidth="1"/>
    <col min="8978" max="8978" width="9.5703125" customWidth="1"/>
    <col min="9212" max="9212" width="43" customWidth="1"/>
    <col min="9213" max="9213" width="21.7109375" customWidth="1"/>
    <col min="9214" max="9214" width="20.7109375" customWidth="1"/>
    <col min="9215" max="9215" width="3.5703125" customWidth="1"/>
    <col min="9216" max="9216" width="4.5703125" customWidth="1"/>
    <col min="9217" max="9217" width="4.140625" customWidth="1"/>
    <col min="9218" max="9219" width="6.28515625" customWidth="1"/>
    <col min="9220" max="9220" width="5.5703125" customWidth="1"/>
    <col min="9221" max="9221" width="7.42578125" customWidth="1"/>
    <col min="9222" max="9222" width="7.85546875" customWidth="1"/>
    <col min="9223" max="9223" width="8.140625" customWidth="1"/>
    <col min="9224" max="9224" width="10.28515625" customWidth="1"/>
    <col min="9225" max="9225" width="6.5703125" customWidth="1"/>
    <col min="9226" max="9226" width="6.85546875" customWidth="1"/>
    <col min="9227" max="9227" width="6" customWidth="1"/>
    <col min="9228" max="9228" width="8.140625" customWidth="1"/>
    <col min="9229" max="9229" width="7.7109375" customWidth="1"/>
    <col min="9230" max="9230" width="6.5703125" customWidth="1"/>
    <col min="9231" max="9231" width="7.85546875" customWidth="1"/>
    <col min="9232" max="9232" width="8.140625" customWidth="1"/>
    <col min="9233" max="9233" width="8.42578125" customWidth="1"/>
    <col min="9234" max="9234" width="9.5703125" customWidth="1"/>
    <col min="9468" max="9468" width="43" customWidth="1"/>
    <col min="9469" max="9469" width="21.7109375" customWidth="1"/>
    <col min="9470" max="9470" width="20.7109375" customWidth="1"/>
    <col min="9471" max="9471" width="3.5703125" customWidth="1"/>
    <col min="9472" max="9472" width="4.5703125" customWidth="1"/>
    <col min="9473" max="9473" width="4.140625" customWidth="1"/>
    <col min="9474" max="9475" width="6.28515625" customWidth="1"/>
    <col min="9476" max="9476" width="5.5703125" customWidth="1"/>
    <col min="9477" max="9477" width="7.42578125" customWidth="1"/>
    <col min="9478" max="9478" width="7.85546875" customWidth="1"/>
    <col min="9479" max="9479" width="8.140625" customWidth="1"/>
    <col min="9480" max="9480" width="10.28515625" customWidth="1"/>
    <col min="9481" max="9481" width="6.5703125" customWidth="1"/>
    <col min="9482" max="9482" width="6.85546875" customWidth="1"/>
    <col min="9483" max="9483" width="6" customWidth="1"/>
    <col min="9484" max="9484" width="8.140625" customWidth="1"/>
    <col min="9485" max="9485" width="7.7109375" customWidth="1"/>
    <col min="9486" max="9486" width="6.5703125" customWidth="1"/>
    <col min="9487" max="9487" width="7.85546875" customWidth="1"/>
    <col min="9488" max="9488" width="8.140625" customWidth="1"/>
    <col min="9489" max="9489" width="8.42578125" customWidth="1"/>
    <col min="9490" max="9490" width="9.5703125" customWidth="1"/>
    <col min="9724" max="9724" width="43" customWidth="1"/>
    <col min="9725" max="9725" width="21.7109375" customWidth="1"/>
    <col min="9726" max="9726" width="20.7109375" customWidth="1"/>
    <col min="9727" max="9727" width="3.5703125" customWidth="1"/>
    <col min="9728" max="9728" width="4.5703125" customWidth="1"/>
    <col min="9729" max="9729" width="4.140625" customWidth="1"/>
    <col min="9730" max="9731" width="6.28515625" customWidth="1"/>
    <col min="9732" max="9732" width="5.5703125" customWidth="1"/>
    <col min="9733" max="9733" width="7.42578125" customWidth="1"/>
    <col min="9734" max="9734" width="7.85546875" customWidth="1"/>
    <col min="9735" max="9735" width="8.140625" customWidth="1"/>
    <col min="9736" max="9736" width="10.28515625" customWidth="1"/>
    <col min="9737" max="9737" width="6.5703125" customWidth="1"/>
    <col min="9738" max="9738" width="6.85546875" customWidth="1"/>
    <col min="9739" max="9739" width="6" customWidth="1"/>
    <col min="9740" max="9740" width="8.140625" customWidth="1"/>
    <col min="9741" max="9741" width="7.7109375" customWidth="1"/>
    <col min="9742" max="9742" width="6.5703125" customWidth="1"/>
    <col min="9743" max="9743" width="7.85546875" customWidth="1"/>
    <col min="9744" max="9744" width="8.140625" customWidth="1"/>
    <col min="9745" max="9745" width="8.42578125" customWidth="1"/>
    <col min="9746" max="9746" width="9.5703125" customWidth="1"/>
    <col min="9980" max="9980" width="43" customWidth="1"/>
    <col min="9981" max="9981" width="21.7109375" customWidth="1"/>
    <col min="9982" max="9982" width="20.7109375" customWidth="1"/>
    <col min="9983" max="9983" width="3.5703125" customWidth="1"/>
    <col min="9984" max="9984" width="4.5703125" customWidth="1"/>
    <col min="9985" max="9985" width="4.140625" customWidth="1"/>
    <col min="9986" max="9987" width="6.28515625" customWidth="1"/>
    <col min="9988" max="9988" width="5.5703125" customWidth="1"/>
    <col min="9989" max="9989" width="7.42578125" customWidth="1"/>
    <col min="9990" max="9990" width="7.85546875" customWidth="1"/>
    <col min="9991" max="9991" width="8.140625" customWidth="1"/>
    <col min="9992" max="9992" width="10.28515625" customWidth="1"/>
    <col min="9993" max="9993" width="6.5703125" customWidth="1"/>
    <col min="9994" max="9994" width="6.85546875" customWidth="1"/>
    <col min="9995" max="9995" width="6" customWidth="1"/>
    <col min="9996" max="9996" width="8.140625" customWidth="1"/>
    <col min="9997" max="9997" width="7.7109375" customWidth="1"/>
    <col min="9998" max="9998" width="6.5703125" customWidth="1"/>
    <col min="9999" max="9999" width="7.85546875" customWidth="1"/>
    <col min="10000" max="10000" width="8.140625" customWidth="1"/>
    <col min="10001" max="10001" width="8.42578125" customWidth="1"/>
    <col min="10002" max="10002" width="9.5703125" customWidth="1"/>
    <col min="10236" max="10236" width="43" customWidth="1"/>
    <col min="10237" max="10237" width="21.7109375" customWidth="1"/>
    <col min="10238" max="10238" width="20.7109375" customWidth="1"/>
    <col min="10239" max="10239" width="3.5703125" customWidth="1"/>
    <col min="10240" max="10240" width="4.5703125" customWidth="1"/>
    <col min="10241" max="10241" width="4.140625" customWidth="1"/>
    <col min="10242" max="10243" width="6.28515625" customWidth="1"/>
    <col min="10244" max="10244" width="5.5703125" customWidth="1"/>
    <col min="10245" max="10245" width="7.42578125" customWidth="1"/>
    <col min="10246" max="10246" width="7.85546875" customWidth="1"/>
    <col min="10247" max="10247" width="8.140625" customWidth="1"/>
    <col min="10248" max="10248" width="10.28515625" customWidth="1"/>
    <col min="10249" max="10249" width="6.5703125" customWidth="1"/>
    <col min="10250" max="10250" width="6.85546875" customWidth="1"/>
    <col min="10251" max="10251" width="6" customWidth="1"/>
    <col min="10252" max="10252" width="8.140625" customWidth="1"/>
    <col min="10253" max="10253" width="7.7109375" customWidth="1"/>
    <col min="10254" max="10254" width="6.5703125" customWidth="1"/>
    <col min="10255" max="10255" width="7.85546875" customWidth="1"/>
    <col min="10256" max="10256" width="8.140625" customWidth="1"/>
    <col min="10257" max="10257" width="8.42578125" customWidth="1"/>
    <col min="10258" max="10258" width="9.5703125" customWidth="1"/>
    <col min="10492" max="10492" width="43" customWidth="1"/>
    <col min="10493" max="10493" width="21.7109375" customWidth="1"/>
    <col min="10494" max="10494" width="20.7109375" customWidth="1"/>
    <col min="10495" max="10495" width="3.5703125" customWidth="1"/>
    <col min="10496" max="10496" width="4.5703125" customWidth="1"/>
    <col min="10497" max="10497" width="4.140625" customWidth="1"/>
    <col min="10498" max="10499" width="6.28515625" customWidth="1"/>
    <col min="10500" max="10500" width="5.5703125" customWidth="1"/>
    <col min="10501" max="10501" width="7.42578125" customWidth="1"/>
    <col min="10502" max="10502" width="7.85546875" customWidth="1"/>
    <col min="10503" max="10503" width="8.140625" customWidth="1"/>
    <col min="10504" max="10504" width="10.28515625" customWidth="1"/>
    <col min="10505" max="10505" width="6.5703125" customWidth="1"/>
    <col min="10506" max="10506" width="6.85546875" customWidth="1"/>
    <col min="10507" max="10507" width="6" customWidth="1"/>
    <col min="10508" max="10508" width="8.140625" customWidth="1"/>
    <col min="10509" max="10509" width="7.7109375" customWidth="1"/>
    <col min="10510" max="10510" width="6.5703125" customWidth="1"/>
    <col min="10511" max="10511" width="7.85546875" customWidth="1"/>
    <col min="10512" max="10512" width="8.140625" customWidth="1"/>
    <col min="10513" max="10513" width="8.42578125" customWidth="1"/>
    <col min="10514" max="10514" width="9.5703125" customWidth="1"/>
    <col min="10748" max="10748" width="43" customWidth="1"/>
    <col min="10749" max="10749" width="21.7109375" customWidth="1"/>
    <col min="10750" max="10750" width="20.7109375" customWidth="1"/>
    <col min="10751" max="10751" width="3.5703125" customWidth="1"/>
    <col min="10752" max="10752" width="4.5703125" customWidth="1"/>
    <col min="10753" max="10753" width="4.140625" customWidth="1"/>
    <col min="10754" max="10755" width="6.28515625" customWidth="1"/>
    <col min="10756" max="10756" width="5.5703125" customWidth="1"/>
    <col min="10757" max="10757" width="7.42578125" customWidth="1"/>
    <col min="10758" max="10758" width="7.85546875" customWidth="1"/>
    <col min="10759" max="10759" width="8.140625" customWidth="1"/>
    <col min="10760" max="10760" width="10.28515625" customWidth="1"/>
    <col min="10761" max="10761" width="6.5703125" customWidth="1"/>
    <col min="10762" max="10762" width="6.85546875" customWidth="1"/>
    <col min="10763" max="10763" width="6" customWidth="1"/>
    <col min="10764" max="10764" width="8.140625" customWidth="1"/>
    <col min="10765" max="10765" width="7.7109375" customWidth="1"/>
    <col min="10766" max="10766" width="6.5703125" customWidth="1"/>
    <col min="10767" max="10767" width="7.85546875" customWidth="1"/>
    <col min="10768" max="10768" width="8.140625" customWidth="1"/>
    <col min="10769" max="10769" width="8.42578125" customWidth="1"/>
    <col min="10770" max="10770" width="9.5703125" customWidth="1"/>
    <col min="11004" max="11004" width="43" customWidth="1"/>
    <col min="11005" max="11005" width="21.7109375" customWidth="1"/>
    <col min="11006" max="11006" width="20.7109375" customWidth="1"/>
    <col min="11007" max="11007" width="3.5703125" customWidth="1"/>
    <col min="11008" max="11008" width="4.5703125" customWidth="1"/>
    <col min="11009" max="11009" width="4.140625" customWidth="1"/>
    <col min="11010" max="11011" width="6.28515625" customWidth="1"/>
    <col min="11012" max="11012" width="5.5703125" customWidth="1"/>
    <col min="11013" max="11013" width="7.42578125" customWidth="1"/>
    <col min="11014" max="11014" width="7.85546875" customWidth="1"/>
    <col min="11015" max="11015" width="8.140625" customWidth="1"/>
    <col min="11016" max="11016" width="10.28515625" customWidth="1"/>
    <col min="11017" max="11017" width="6.5703125" customWidth="1"/>
    <col min="11018" max="11018" width="6.85546875" customWidth="1"/>
    <col min="11019" max="11019" width="6" customWidth="1"/>
    <col min="11020" max="11020" width="8.140625" customWidth="1"/>
    <col min="11021" max="11021" width="7.7109375" customWidth="1"/>
    <col min="11022" max="11022" width="6.5703125" customWidth="1"/>
    <col min="11023" max="11023" width="7.85546875" customWidth="1"/>
    <col min="11024" max="11024" width="8.140625" customWidth="1"/>
    <col min="11025" max="11025" width="8.42578125" customWidth="1"/>
    <col min="11026" max="11026" width="9.5703125" customWidth="1"/>
    <col min="11260" max="11260" width="43" customWidth="1"/>
    <col min="11261" max="11261" width="21.7109375" customWidth="1"/>
    <col min="11262" max="11262" width="20.7109375" customWidth="1"/>
    <col min="11263" max="11263" width="3.5703125" customWidth="1"/>
    <col min="11264" max="11264" width="4.5703125" customWidth="1"/>
    <col min="11265" max="11265" width="4.140625" customWidth="1"/>
    <col min="11266" max="11267" width="6.28515625" customWidth="1"/>
    <col min="11268" max="11268" width="5.5703125" customWidth="1"/>
    <col min="11269" max="11269" width="7.42578125" customWidth="1"/>
    <col min="11270" max="11270" width="7.85546875" customWidth="1"/>
    <col min="11271" max="11271" width="8.140625" customWidth="1"/>
    <col min="11272" max="11272" width="10.28515625" customWidth="1"/>
    <col min="11273" max="11273" width="6.5703125" customWidth="1"/>
    <col min="11274" max="11274" width="6.85546875" customWidth="1"/>
    <col min="11275" max="11275" width="6" customWidth="1"/>
    <col min="11276" max="11276" width="8.140625" customWidth="1"/>
    <col min="11277" max="11277" width="7.7109375" customWidth="1"/>
    <col min="11278" max="11278" width="6.5703125" customWidth="1"/>
    <col min="11279" max="11279" width="7.85546875" customWidth="1"/>
    <col min="11280" max="11280" width="8.140625" customWidth="1"/>
    <col min="11281" max="11281" width="8.42578125" customWidth="1"/>
    <col min="11282" max="11282" width="9.5703125" customWidth="1"/>
    <col min="11516" max="11516" width="43" customWidth="1"/>
    <col min="11517" max="11517" width="21.7109375" customWidth="1"/>
    <col min="11518" max="11518" width="20.7109375" customWidth="1"/>
    <col min="11519" max="11519" width="3.5703125" customWidth="1"/>
    <col min="11520" max="11520" width="4.5703125" customWidth="1"/>
    <col min="11521" max="11521" width="4.140625" customWidth="1"/>
    <col min="11522" max="11523" width="6.28515625" customWidth="1"/>
    <col min="11524" max="11524" width="5.5703125" customWidth="1"/>
    <col min="11525" max="11525" width="7.42578125" customWidth="1"/>
    <col min="11526" max="11526" width="7.85546875" customWidth="1"/>
    <col min="11527" max="11527" width="8.140625" customWidth="1"/>
    <col min="11528" max="11528" width="10.28515625" customWidth="1"/>
    <col min="11529" max="11529" width="6.5703125" customWidth="1"/>
    <col min="11530" max="11530" width="6.85546875" customWidth="1"/>
    <col min="11531" max="11531" width="6" customWidth="1"/>
    <col min="11532" max="11532" width="8.140625" customWidth="1"/>
    <col min="11533" max="11533" width="7.7109375" customWidth="1"/>
    <col min="11534" max="11534" width="6.5703125" customWidth="1"/>
    <col min="11535" max="11535" width="7.85546875" customWidth="1"/>
    <col min="11536" max="11536" width="8.140625" customWidth="1"/>
    <col min="11537" max="11537" width="8.42578125" customWidth="1"/>
    <col min="11538" max="11538" width="9.5703125" customWidth="1"/>
    <col min="11772" max="11772" width="43" customWidth="1"/>
    <col min="11773" max="11773" width="21.7109375" customWidth="1"/>
    <col min="11774" max="11774" width="20.7109375" customWidth="1"/>
    <col min="11775" max="11775" width="3.5703125" customWidth="1"/>
    <col min="11776" max="11776" width="4.5703125" customWidth="1"/>
    <col min="11777" max="11777" width="4.140625" customWidth="1"/>
    <col min="11778" max="11779" width="6.28515625" customWidth="1"/>
    <col min="11780" max="11780" width="5.5703125" customWidth="1"/>
    <col min="11781" max="11781" width="7.42578125" customWidth="1"/>
    <col min="11782" max="11782" width="7.85546875" customWidth="1"/>
    <col min="11783" max="11783" width="8.140625" customWidth="1"/>
    <col min="11784" max="11784" width="10.28515625" customWidth="1"/>
    <col min="11785" max="11785" width="6.5703125" customWidth="1"/>
    <col min="11786" max="11786" width="6.85546875" customWidth="1"/>
    <col min="11787" max="11787" width="6" customWidth="1"/>
    <col min="11788" max="11788" width="8.140625" customWidth="1"/>
    <col min="11789" max="11789" width="7.7109375" customWidth="1"/>
    <col min="11790" max="11790" width="6.5703125" customWidth="1"/>
    <col min="11791" max="11791" width="7.85546875" customWidth="1"/>
    <col min="11792" max="11792" width="8.140625" customWidth="1"/>
    <col min="11793" max="11793" width="8.42578125" customWidth="1"/>
    <col min="11794" max="11794" width="9.5703125" customWidth="1"/>
    <col min="12028" max="12028" width="43" customWidth="1"/>
    <col min="12029" max="12029" width="21.7109375" customWidth="1"/>
    <col min="12030" max="12030" width="20.7109375" customWidth="1"/>
    <col min="12031" max="12031" width="3.5703125" customWidth="1"/>
    <col min="12032" max="12032" width="4.5703125" customWidth="1"/>
    <col min="12033" max="12033" width="4.140625" customWidth="1"/>
    <col min="12034" max="12035" width="6.28515625" customWidth="1"/>
    <col min="12036" max="12036" width="5.5703125" customWidth="1"/>
    <col min="12037" max="12037" width="7.42578125" customWidth="1"/>
    <col min="12038" max="12038" width="7.85546875" customWidth="1"/>
    <col min="12039" max="12039" width="8.140625" customWidth="1"/>
    <col min="12040" max="12040" width="10.28515625" customWidth="1"/>
    <col min="12041" max="12041" width="6.5703125" customWidth="1"/>
    <col min="12042" max="12042" width="6.85546875" customWidth="1"/>
    <col min="12043" max="12043" width="6" customWidth="1"/>
    <col min="12044" max="12044" width="8.140625" customWidth="1"/>
    <col min="12045" max="12045" width="7.7109375" customWidth="1"/>
    <col min="12046" max="12046" width="6.5703125" customWidth="1"/>
    <col min="12047" max="12047" width="7.85546875" customWidth="1"/>
    <col min="12048" max="12048" width="8.140625" customWidth="1"/>
    <col min="12049" max="12049" width="8.42578125" customWidth="1"/>
    <col min="12050" max="12050" width="9.5703125" customWidth="1"/>
    <col min="12284" max="12284" width="43" customWidth="1"/>
    <col min="12285" max="12285" width="21.7109375" customWidth="1"/>
    <col min="12286" max="12286" width="20.7109375" customWidth="1"/>
    <col min="12287" max="12287" width="3.5703125" customWidth="1"/>
    <col min="12288" max="12288" width="4.5703125" customWidth="1"/>
    <col min="12289" max="12289" width="4.140625" customWidth="1"/>
    <col min="12290" max="12291" width="6.28515625" customWidth="1"/>
    <col min="12292" max="12292" width="5.5703125" customWidth="1"/>
    <col min="12293" max="12293" width="7.42578125" customWidth="1"/>
    <col min="12294" max="12294" width="7.85546875" customWidth="1"/>
    <col min="12295" max="12295" width="8.140625" customWidth="1"/>
    <col min="12296" max="12296" width="10.28515625" customWidth="1"/>
    <col min="12297" max="12297" width="6.5703125" customWidth="1"/>
    <col min="12298" max="12298" width="6.85546875" customWidth="1"/>
    <col min="12299" max="12299" width="6" customWidth="1"/>
    <col min="12300" max="12300" width="8.140625" customWidth="1"/>
    <col min="12301" max="12301" width="7.7109375" customWidth="1"/>
    <col min="12302" max="12302" width="6.5703125" customWidth="1"/>
    <col min="12303" max="12303" width="7.85546875" customWidth="1"/>
    <col min="12304" max="12304" width="8.140625" customWidth="1"/>
    <col min="12305" max="12305" width="8.42578125" customWidth="1"/>
    <col min="12306" max="12306" width="9.5703125" customWidth="1"/>
    <col min="12540" max="12540" width="43" customWidth="1"/>
    <col min="12541" max="12541" width="21.7109375" customWidth="1"/>
    <col min="12542" max="12542" width="20.7109375" customWidth="1"/>
    <col min="12543" max="12543" width="3.5703125" customWidth="1"/>
    <col min="12544" max="12544" width="4.5703125" customWidth="1"/>
    <col min="12545" max="12545" width="4.140625" customWidth="1"/>
    <col min="12546" max="12547" width="6.28515625" customWidth="1"/>
    <col min="12548" max="12548" width="5.5703125" customWidth="1"/>
    <col min="12549" max="12549" width="7.42578125" customWidth="1"/>
    <col min="12550" max="12550" width="7.85546875" customWidth="1"/>
    <col min="12551" max="12551" width="8.140625" customWidth="1"/>
    <col min="12552" max="12552" width="10.28515625" customWidth="1"/>
    <col min="12553" max="12553" width="6.5703125" customWidth="1"/>
    <col min="12554" max="12554" width="6.85546875" customWidth="1"/>
    <col min="12555" max="12555" width="6" customWidth="1"/>
    <col min="12556" max="12556" width="8.140625" customWidth="1"/>
    <col min="12557" max="12557" width="7.7109375" customWidth="1"/>
    <col min="12558" max="12558" width="6.5703125" customWidth="1"/>
    <col min="12559" max="12559" width="7.85546875" customWidth="1"/>
    <col min="12560" max="12560" width="8.140625" customWidth="1"/>
    <col min="12561" max="12561" width="8.42578125" customWidth="1"/>
    <col min="12562" max="12562" width="9.5703125" customWidth="1"/>
    <col min="12796" max="12796" width="43" customWidth="1"/>
    <col min="12797" max="12797" width="21.7109375" customWidth="1"/>
    <col min="12798" max="12798" width="20.7109375" customWidth="1"/>
    <col min="12799" max="12799" width="3.5703125" customWidth="1"/>
    <col min="12800" max="12800" width="4.5703125" customWidth="1"/>
    <col min="12801" max="12801" width="4.140625" customWidth="1"/>
    <col min="12802" max="12803" width="6.28515625" customWidth="1"/>
    <col min="12804" max="12804" width="5.5703125" customWidth="1"/>
    <col min="12805" max="12805" width="7.42578125" customWidth="1"/>
    <col min="12806" max="12806" width="7.85546875" customWidth="1"/>
    <col min="12807" max="12807" width="8.140625" customWidth="1"/>
    <col min="12808" max="12808" width="10.28515625" customWidth="1"/>
    <col min="12809" max="12809" width="6.5703125" customWidth="1"/>
    <col min="12810" max="12810" width="6.85546875" customWidth="1"/>
    <col min="12811" max="12811" width="6" customWidth="1"/>
    <col min="12812" max="12812" width="8.140625" customWidth="1"/>
    <col min="12813" max="12813" width="7.7109375" customWidth="1"/>
    <col min="12814" max="12814" width="6.5703125" customWidth="1"/>
    <col min="12815" max="12815" width="7.85546875" customWidth="1"/>
    <col min="12816" max="12816" width="8.140625" customWidth="1"/>
    <col min="12817" max="12817" width="8.42578125" customWidth="1"/>
    <col min="12818" max="12818" width="9.5703125" customWidth="1"/>
    <col min="13052" max="13052" width="43" customWidth="1"/>
    <col min="13053" max="13053" width="21.7109375" customWidth="1"/>
    <col min="13054" max="13054" width="20.7109375" customWidth="1"/>
    <col min="13055" max="13055" width="3.5703125" customWidth="1"/>
    <col min="13056" max="13056" width="4.5703125" customWidth="1"/>
    <col min="13057" max="13057" width="4.140625" customWidth="1"/>
    <col min="13058" max="13059" width="6.28515625" customWidth="1"/>
    <col min="13060" max="13060" width="5.5703125" customWidth="1"/>
    <col min="13061" max="13061" width="7.42578125" customWidth="1"/>
    <col min="13062" max="13062" width="7.85546875" customWidth="1"/>
    <col min="13063" max="13063" width="8.140625" customWidth="1"/>
    <col min="13064" max="13064" width="10.28515625" customWidth="1"/>
    <col min="13065" max="13065" width="6.5703125" customWidth="1"/>
    <col min="13066" max="13066" width="6.85546875" customWidth="1"/>
    <col min="13067" max="13067" width="6" customWidth="1"/>
    <col min="13068" max="13068" width="8.140625" customWidth="1"/>
    <col min="13069" max="13069" width="7.7109375" customWidth="1"/>
    <col min="13070" max="13070" width="6.5703125" customWidth="1"/>
    <col min="13071" max="13071" width="7.85546875" customWidth="1"/>
    <col min="13072" max="13072" width="8.140625" customWidth="1"/>
    <col min="13073" max="13073" width="8.42578125" customWidth="1"/>
    <col min="13074" max="13074" width="9.5703125" customWidth="1"/>
    <col min="13308" max="13308" width="43" customWidth="1"/>
    <col min="13309" max="13309" width="21.7109375" customWidth="1"/>
    <col min="13310" max="13310" width="20.7109375" customWidth="1"/>
    <col min="13311" max="13311" width="3.5703125" customWidth="1"/>
    <col min="13312" max="13312" width="4.5703125" customWidth="1"/>
    <col min="13313" max="13313" width="4.140625" customWidth="1"/>
    <col min="13314" max="13315" width="6.28515625" customWidth="1"/>
    <col min="13316" max="13316" width="5.5703125" customWidth="1"/>
    <col min="13317" max="13317" width="7.42578125" customWidth="1"/>
    <col min="13318" max="13318" width="7.85546875" customWidth="1"/>
    <col min="13319" max="13319" width="8.140625" customWidth="1"/>
    <col min="13320" max="13320" width="10.28515625" customWidth="1"/>
    <col min="13321" max="13321" width="6.5703125" customWidth="1"/>
    <col min="13322" max="13322" width="6.85546875" customWidth="1"/>
    <col min="13323" max="13323" width="6" customWidth="1"/>
    <col min="13324" max="13324" width="8.140625" customWidth="1"/>
    <col min="13325" max="13325" width="7.7109375" customWidth="1"/>
    <col min="13326" max="13326" width="6.5703125" customWidth="1"/>
    <col min="13327" max="13327" width="7.85546875" customWidth="1"/>
    <col min="13328" max="13328" width="8.140625" customWidth="1"/>
    <col min="13329" max="13329" width="8.42578125" customWidth="1"/>
    <col min="13330" max="13330" width="9.5703125" customWidth="1"/>
    <col min="13564" max="13564" width="43" customWidth="1"/>
    <col min="13565" max="13565" width="21.7109375" customWidth="1"/>
    <col min="13566" max="13566" width="20.7109375" customWidth="1"/>
    <col min="13567" max="13567" width="3.5703125" customWidth="1"/>
    <col min="13568" max="13568" width="4.5703125" customWidth="1"/>
    <col min="13569" max="13569" width="4.140625" customWidth="1"/>
    <col min="13570" max="13571" width="6.28515625" customWidth="1"/>
    <col min="13572" max="13572" width="5.5703125" customWidth="1"/>
    <col min="13573" max="13573" width="7.42578125" customWidth="1"/>
    <col min="13574" max="13574" width="7.85546875" customWidth="1"/>
    <col min="13575" max="13575" width="8.140625" customWidth="1"/>
    <col min="13576" max="13576" width="10.28515625" customWidth="1"/>
    <col min="13577" max="13577" width="6.5703125" customWidth="1"/>
    <col min="13578" max="13578" width="6.85546875" customWidth="1"/>
    <col min="13579" max="13579" width="6" customWidth="1"/>
    <col min="13580" max="13580" width="8.140625" customWidth="1"/>
    <col min="13581" max="13581" width="7.7109375" customWidth="1"/>
    <col min="13582" max="13582" width="6.5703125" customWidth="1"/>
    <col min="13583" max="13583" width="7.85546875" customWidth="1"/>
    <col min="13584" max="13584" width="8.140625" customWidth="1"/>
    <col min="13585" max="13585" width="8.42578125" customWidth="1"/>
    <col min="13586" max="13586" width="9.5703125" customWidth="1"/>
    <col min="13820" max="13820" width="43" customWidth="1"/>
    <col min="13821" max="13821" width="21.7109375" customWidth="1"/>
    <col min="13822" max="13822" width="20.7109375" customWidth="1"/>
    <col min="13823" max="13823" width="3.5703125" customWidth="1"/>
    <col min="13824" max="13824" width="4.5703125" customWidth="1"/>
    <col min="13825" max="13825" width="4.140625" customWidth="1"/>
    <col min="13826" max="13827" width="6.28515625" customWidth="1"/>
    <col min="13828" max="13828" width="5.5703125" customWidth="1"/>
    <col min="13829" max="13829" width="7.42578125" customWidth="1"/>
    <col min="13830" max="13830" width="7.85546875" customWidth="1"/>
    <col min="13831" max="13831" width="8.140625" customWidth="1"/>
    <col min="13832" max="13832" width="10.28515625" customWidth="1"/>
    <col min="13833" max="13833" width="6.5703125" customWidth="1"/>
    <col min="13834" max="13834" width="6.85546875" customWidth="1"/>
    <col min="13835" max="13835" width="6" customWidth="1"/>
    <col min="13836" max="13836" width="8.140625" customWidth="1"/>
    <col min="13837" max="13837" width="7.7109375" customWidth="1"/>
    <col min="13838" max="13838" width="6.5703125" customWidth="1"/>
    <col min="13839" max="13839" width="7.85546875" customWidth="1"/>
    <col min="13840" max="13840" width="8.140625" customWidth="1"/>
    <col min="13841" max="13841" width="8.42578125" customWidth="1"/>
    <col min="13842" max="13842" width="9.5703125" customWidth="1"/>
    <col min="14076" max="14076" width="43" customWidth="1"/>
    <col min="14077" max="14077" width="21.7109375" customWidth="1"/>
    <col min="14078" max="14078" width="20.7109375" customWidth="1"/>
    <col min="14079" max="14079" width="3.5703125" customWidth="1"/>
    <col min="14080" max="14080" width="4.5703125" customWidth="1"/>
    <col min="14081" max="14081" width="4.140625" customWidth="1"/>
    <col min="14082" max="14083" width="6.28515625" customWidth="1"/>
    <col min="14084" max="14084" width="5.5703125" customWidth="1"/>
    <col min="14085" max="14085" width="7.42578125" customWidth="1"/>
    <col min="14086" max="14086" width="7.85546875" customWidth="1"/>
    <col min="14087" max="14087" width="8.140625" customWidth="1"/>
    <col min="14088" max="14088" width="10.28515625" customWidth="1"/>
    <col min="14089" max="14089" width="6.5703125" customWidth="1"/>
    <col min="14090" max="14090" width="6.85546875" customWidth="1"/>
    <col min="14091" max="14091" width="6" customWidth="1"/>
    <col min="14092" max="14092" width="8.140625" customWidth="1"/>
    <col min="14093" max="14093" width="7.7109375" customWidth="1"/>
    <col min="14094" max="14094" width="6.5703125" customWidth="1"/>
    <col min="14095" max="14095" width="7.85546875" customWidth="1"/>
    <col min="14096" max="14096" width="8.140625" customWidth="1"/>
    <col min="14097" max="14097" width="8.42578125" customWidth="1"/>
    <col min="14098" max="14098" width="9.5703125" customWidth="1"/>
    <col min="14332" max="14332" width="43" customWidth="1"/>
    <col min="14333" max="14333" width="21.7109375" customWidth="1"/>
    <col min="14334" max="14334" width="20.7109375" customWidth="1"/>
    <col min="14335" max="14335" width="3.5703125" customWidth="1"/>
    <col min="14336" max="14336" width="4.5703125" customWidth="1"/>
    <col min="14337" max="14337" width="4.140625" customWidth="1"/>
    <col min="14338" max="14339" width="6.28515625" customWidth="1"/>
    <col min="14340" max="14340" width="5.5703125" customWidth="1"/>
    <col min="14341" max="14341" width="7.42578125" customWidth="1"/>
    <col min="14342" max="14342" width="7.85546875" customWidth="1"/>
    <col min="14343" max="14343" width="8.140625" customWidth="1"/>
    <col min="14344" max="14344" width="10.28515625" customWidth="1"/>
    <col min="14345" max="14345" width="6.5703125" customWidth="1"/>
    <col min="14346" max="14346" width="6.85546875" customWidth="1"/>
    <col min="14347" max="14347" width="6" customWidth="1"/>
    <col min="14348" max="14348" width="8.140625" customWidth="1"/>
    <col min="14349" max="14349" width="7.7109375" customWidth="1"/>
    <col min="14350" max="14350" width="6.5703125" customWidth="1"/>
    <col min="14351" max="14351" width="7.85546875" customWidth="1"/>
    <col min="14352" max="14352" width="8.140625" customWidth="1"/>
    <col min="14353" max="14353" width="8.42578125" customWidth="1"/>
    <col min="14354" max="14354" width="9.5703125" customWidth="1"/>
    <col min="14588" max="14588" width="43" customWidth="1"/>
    <col min="14589" max="14589" width="21.7109375" customWidth="1"/>
    <col min="14590" max="14590" width="20.7109375" customWidth="1"/>
    <col min="14591" max="14591" width="3.5703125" customWidth="1"/>
    <col min="14592" max="14592" width="4.5703125" customWidth="1"/>
    <col min="14593" max="14593" width="4.140625" customWidth="1"/>
    <col min="14594" max="14595" width="6.28515625" customWidth="1"/>
    <col min="14596" max="14596" width="5.5703125" customWidth="1"/>
    <col min="14597" max="14597" width="7.42578125" customWidth="1"/>
    <col min="14598" max="14598" width="7.85546875" customWidth="1"/>
    <col min="14599" max="14599" width="8.140625" customWidth="1"/>
    <col min="14600" max="14600" width="10.28515625" customWidth="1"/>
    <col min="14601" max="14601" width="6.5703125" customWidth="1"/>
    <col min="14602" max="14602" width="6.85546875" customWidth="1"/>
    <col min="14603" max="14603" width="6" customWidth="1"/>
    <col min="14604" max="14604" width="8.140625" customWidth="1"/>
    <col min="14605" max="14605" width="7.7109375" customWidth="1"/>
    <col min="14606" max="14606" width="6.5703125" customWidth="1"/>
    <col min="14607" max="14607" width="7.85546875" customWidth="1"/>
    <col min="14608" max="14608" width="8.140625" customWidth="1"/>
    <col min="14609" max="14609" width="8.42578125" customWidth="1"/>
    <col min="14610" max="14610" width="9.5703125" customWidth="1"/>
    <col min="14844" max="14844" width="43" customWidth="1"/>
    <col min="14845" max="14845" width="21.7109375" customWidth="1"/>
    <col min="14846" max="14846" width="20.7109375" customWidth="1"/>
    <col min="14847" max="14847" width="3.5703125" customWidth="1"/>
    <col min="14848" max="14848" width="4.5703125" customWidth="1"/>
    <col min="14849" max="14849" width="4.140625" customWidth="1"/>
    <col min="14850" max="14851" width="6.28515625" customWidth="1"/>
    <col min="14852" max="14852" width="5.5703125" customWidth="1"/>
    <col min="14853" max="14853" width="7.42578125" customWidth="1"/>
    <col min="14854" max="14854" width="7.85546875" customWidth="1"/>
    <col min="14855" max="14855" width="8.140625" customWidth="1"/>
    <col min="14856" max="14856" width="10.28515625" customWidth="1"/>
    <col min="14857" max="14857" width="6.5703125" customWidth="1"/>
    <col min="14858" max="14858" width="6.85546875" customWidth="1"/>
    <col min="14859" max="14859" width="6" customWidth="1"/>
    <col min="14860" max="14860" width="8.140625" customWidth="1"/>
    <col min="14861" max="14861" width="7.7109375" customWidth="1"/>
    <col min="14862" max="14862" width="6.5703125" customWidth="1"/>
    <col min="14863" max="14863" width="7.85546875" customWidth="1"/>
    <col min="14864" max="14864" width="8.140625" customWidth="1"/>
    <col min="14865" max="14865" width="8.42578125" customWidth="1"/>
    <col min="14866" max="14866" width="9.5703125" customWidth="1"/>
    <col min="15100" max="15100" width="43" customWidth="1"/>
    <col min="15101" max="15101" width="21.7109375" customWidth="1"/>
    <col min="15102" max="15102" width="20.7109375" customWidth="1"/>
    <col min="15103" max="15103" width="3.5703125" customWidth="1"/>
    <col min="15104" max="15104" width="4.5703125" customWidth="1"/>
    <col min="15105" max="15105" width="4.140625" customWidth="1"/>
    <col min="15106" max="15107" width="6.28515625" customWidth="1"/>
    <col min="15108" max="15108" width="5.5703125" customWidth="1"/>
    <col min="15109" max="15109" width="7.42578125" customWidth="1"/>
    <col min="15110" max="15110" width="7.85546875" customWidth="1"/>
    <col min="15111" max="15111" width="8.140625" customWidth="1"/>
    <col min="15112" max="15112" width="10.28515625" customWidth="1"/>
    <col min="15113" max="15113" width="6.5703125" customWidth="1"/>
    <col min="15114" max="15114" width="6.85546875" customWidth="1"/>
    <col min="15115" max="15115" width="6" customWidth="1"/>
    <col min="15116" max="15116" width="8.140625" customWidth="1"/>
    <col min="15117" max="15117" width="7.7109375" customWidth="1"/>
    <col min="15118" max="15118" width="6.5703125" customWidth="1"/>
    <col min="15119" max="15119" width="7.85546875" customWidth="1"/>
    <col min="15120" max="15120" width="8.140625" customWidth="1"/>
    <col min="15121" max="15121" width="8.42578125" customWidth="1"/>
    <col min="15122" max="15122" width="9.5703125" customWidth="1"/>
    <col min="15356" max="15356" width="43" customWidth="1"/>
    <col min="15357" max="15357" width="21.7109375" customWidth="1"/>
    <col min="15358" max="15358" width="20.7109375" customWidth="1"/>
    <col min="15359" max="15359" width="3.5703125" customWidth="1"/>
    <col min="15360" max="15360" width="4.5703125" customWidth="1"/>
    <col min="15361" max="15361" width="4.140625" customWidth="1"/>
    <col min="15362" max="15363" width="6.28515625" customWidth="1"/>
    <col min="15364" max="15364" width="5.5703125" customWidth="1"/>
    <col min="15365" max="15365" width="7.42578125" customWidth="1"/>
    <col min="15366" max="15366" width="7.85546875" customWidth="1"/>
    <col min="15367" max="15367" width="8.140625" customWidth="1"/>
    <col min="15368" max="15368" width="10.28515625" customWidth="1"/>
    <col min="15369" max="15369" width="6.5703125" customWidth="1"/>
    <col min="15370" max="15370" width="6.85546875" customWidth="1"/>
    <col min="15371" max="15371" width="6" customWidth="1"/>
    <col min="15372" max="15372" width="8.140625" customWidth="1"/>
    <col min="15373" max="15373" width="7.7109375" customWidth="1"/>
    <col min="15374" max="15374" width="6.5703125" customWidth="1"/>
    <col min="15375" max="15375" width="7.85546875" customWidth="1"/>
    <col min="15376" max="15376" width="8.140625" customWidth="1"/>
    <col min="15377" max="15377" width="8.42578125" customWidth="1"/>
    <col min="15378" max="15378" width="9.5703125" customWidth="1"/>
    <col min="15612" max="15612" width="43" customWidth="1"/>
    <col min="15613" max="15613" width="21.7109375" customWidth="1"/>
    <col min="15614" max="15614" width="20.7109375" customWidth="1"/>
    <col min="15615" max="15615" width="3.5703125" customWidth="1"/>
    <col min="15616" max="15616" width="4.5703125" customWidth="1"/>
    <col min="15617" max="15617" width="4.140625" customWidth="1"/>
    <col min="15618" max="15619" width="6.28515625" customWidth="1"/>
    <col min="15620" max="15620" width="5.5703125" customWidth="1"/>
    <col min="15621" max="15621" width="7.42578125" customWidth="1"/>
    <col min="15622" max="15622" width="7.85546875" customWidth="1"/>
    <col min="15623" max="15623" width="8.140625" customWidth="1"/>
    <col min="15624" max="15624" width="10.28515625" customWidth="1"/>
    <col min="15625" max="15625" width="6.5703125" customWidth="1"/>
    <col min="15626" max="15626" width="6.85546875" customWidth="1"/>
    <col min="15627" max="15627" width="6" customWidth="1"/>
    <col min="15628" max="15628" width="8.140625" customWidth="1"/>
    <col min="15629" max="15629" width="7.7109375" customWidth="1"/>
    <col min="15630" max="15630" width="6.5703125" customWidth="1"/>
    <col min="15631" max="15631" width="7.85546875" customWidth="1"/>
    <col min="15632" max="15632" width="8.140625" customWidth="1"/>
    <col min="15633" max="15633" width="8.42578125" customWidth="1"/>
    <col min="15634" max="15634" width="9.5703125" customWidth="1"/>
    <col min="15868" max="15868" width="43" customWidth="1"/>
    <col min="15869" max="15869" width="21.7109375" customWidth="1"/>
    <col min="15870" max="15870" width="20.7109375" customWidth="1"/>
    <col min="15871" max="15871" width="3.5703125" customWidth="1"/>
    <col min="15872" max="15872" width="4.5703125" customWidth="1"/>
    <col min="15873" max="15873" width="4.140625" customWidth="1"/>
    <col min="15874" max="15875" width="6.28515625" customWidth="1"/>
    <col min="15876" max="15876" width="5.5703125" customWidth="1"/>
    <col min="15877" max="15877" width="7.42578125" customWidth="1"/>
    <col min="15878" max="15878" width="7.85546875" customWidth="1"/>
    <col min="15879" max="15879" width="8.140625" customWidth="1"/>
    <col min="15880" max="15880" width="10.28515625" customWidth="1"/>
    <col min="15881" max="15881" width="6.5703125" customWidth="1"/>
    <col min="15882" max="15882" width="6.85546875" customWidth="1"/>
    <col min="15883" max="15883" width="6" customWidth="1"/>
    <col min="15884" max="15884" width="8.140625" customWidth="1"/>
    <col min="15885" max="15885" width="7.7109375" customWidth="1"/>
    <col min="15886" max="15886" width="6.5703125" customWidth="1"/>
    <col min="15887" max="15887" width="7.85546875" customWidth="1"/>
    <col min="15888" max="15888" width="8.140625" customWidth="1"/>
    <col min="15889" max="15889" width="8.42578125" customWidth="1"/>
    <col min="15890" max="15890" width="9.5703125" customWidth="1"/>
    <col min="16124" max="16124" width="43" customWidth="1"/>
    <col min="16125" max="16125" width="21.7109375" customWidth="1"/>
    <col min="16126" max="16126" width="20.7109375" customWidth="1"/>
    <col min="16127" max="16127" width="3.5703125" customWidth="1"/>
    <col min="16128" max="16128" width="4.5703125" customWidth="1"/>
    <col min="16129" max="16129" width="4.140625" customWidth="1"/>
    <col min="16130" max="16131" width="6.28515625" customWidth="1"/>
    <col min="16132" max="16132" width="5.5703125" customWidth="1"/>
    <col min="16133" max="16133" width="7.42578125" customWidth="1"/>
    <col min="16134" max="16134" width="7.85546875" customWidth="1"/>
    <col min="16135" max="16135" width="8.140625" customWidth="1"/>
    <col min="16136" max="16136" width="10.28515625" customWidth="1"/>
    <col min="16137" max="16137" width="6.5703125" customWidth="1"/>
    <col min="16138" max="16138" width="6.85546875" customWidth="1"/>
    <col min="16139" max="16139" width="6" customWidth="1"/>
    <col min="16140" max="16140" width="8.140625" customWidth="1"/>
    <col min="16141" max="16141" width="7.7109375" customWidth="1"/>
    <col min="16142" max="16142" width="6.5703125" customWidth="1"/>
    <col min="16143" max="16143" width="7.85546875" customWidth="1"/>
    <col min="16144" max="16144" width="8.140625" customWidth="1"/>
    <col min="16145" max="16145" width="8.42578125" customWidth="1"/>
    <col min="16146" max="16146" width="9.5703125" customWidth="1"/>
  </cols>
  <sheetData>
    <row r="1" spans="1:23" ht="27" thickBot="1">
      <c r="A1" s="2005" t="e" vm="1">
        <v>#VALUE!</v>
      </c>
      <c r="B1" s="1925" t="s">
        <v>1522</v>
      </c>
      <c r="C1" s="1926"/>
      <c r="D1" s="1926"/>
      <c r="E1" s="1926"/>
      <c r="F1" s="1926"/>
      <c r="G1" s="1926"/>
      <c r="H1" s="1926"/>
      <c r="I1" s="1926"/>
      <c r="J1" s="1926"/>
      <c r="K1" s="1926"/>
      <c r="L1" s="1926"/>
      <c r="M1" s="1926"/>
      <c r="N1" s="1926"/>
      <c r="O1" s="1926"/>
      <c r="P1" s="1926"/>
      <c r="Q1" s="1926"/>
      <c r="R1" s="1926"/>
      <c r="S1" s="1926"/>
      <c r="T1" s="1926"/>
      <c r="U1" s="1927"/>
      <c r="V1" s="1927"/>
      <c r="W1" s="1928"/>
    </row>
    <row r="2" spans="1:23" ht="32.25" customHeight="1" thickBot="1">
      <c r="A2" s="2006"/>
      <c r="B2" s="2008" t="s">
        <v>3426</v>
      </c>
      <c r="C2" s="2009"/>
      <c r="D2" s="2009"/>
      <c r="E2" s="2009"/>
      <c r="F2" s="2009"/>
      <c r="G2" s="2009"/>
      <c r="H2" s="2009"/>
      <c r="I2" s="2009"/>
      <c r="J2" s="2009"/>
      <c r="K2" s="2009"/>
      <c r="L2" s="2009"/>
      <c r="M2" s="2009"/>
      <c r="N2" s="2009"/>
      <c r="O2" s="2009"/>
      <c r="P2" s="2009"/>
      <c r="Q2" s="2009"/>
      <c r="R2" s="2009"/>
      <c r="S2" s="2009"/>
      <c r="T2" s="2009"/>
      <c r="U2" s="2010"/>
      <c r="V2" s="2010"/>
      <c r="W2" s="2011"/>
    </row>
    <row r="3" spans="1:23" ht="27"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400" customFormat="1" ht="17.25">
      <c r="A4" s="400" t="s">
        <v>3455</v>
      </c>
    </row>
    <row r="5" spans="1:23" s="772" customFormat="1" ht="17.25">
      <c r="A5" s="400" t="s">
        <v>3462</v>
      </c>
      <c r="B5" s="400"/>
      <c r="C5" s="400"/>
      <c r="D5" s="1724"/>
      <c r="E5" s="1724"/>
      <c r="F5" s="891"/>
      <c r="G5" s="891"/>
      <c r="H5" s="1725"/>
      <c r="I5" s="1725"/>
      <c r="J5" s="1725"/>
      <c r="K5" s="1725"/>
    </row>
    <row r="6" spans="1:23" s="772" customFormat="1" ht="17.25">
      <c r="A6" s="397" t="s">
        <v>277</v>
      </c>
      <c r="B6" s="397"/>
      <c r="C6" s="399"/>
      <c r="D6" s="891"/>
      <c r="E6" s="891"/>
      <c r="F6" s="891"/>
      <c r="G6" s="891"/>
      <c r="H6" s="891"/>
      <c r="I6" s="891"/>
      <c r="J6" s="891"/>
      <c r="K6" s="891"/>
    </row>
    <row r="7" spans="1:23" s="891" customFormat="1" ht="17.25">
      <c r="A7" s="400" t="s">
        <v>3381</v>
      </c>
      <c r="B7" s="400"/>
      <c r="C7" s="1623"/>
      <c r="D7" s="400"/>
      <c r="E7" s="400"/>
      <c r="F7" s="400"/>
      <c r="G7" s="400"/>
      <c r="H7" s="400"/>
      <c r="I7" s="400"/>
      <c r="J7" s="1724"/>
      <c r="K7" s="1724"/>
    </row>
    <row r="8" spans="1:23" ht="15" customHeight="1">
      <c r="A8" s="2084" t="s">
        <v>2210</v>
      </c>
      <c r="B8" s="2084" t="s">
        <v>3178</v>
      </c>
      <c r="C8" s="2084" t="s">
        <v>121</v>
      </c>
      <c r="D8" s="2083" t="s">
        <v>0</v>
      </c>
      <c r="E8" s="2083"/>
      <c r="F8" s="2083"/>
      <c r="G8" s="2083" t="s">
        <v>1</v>
      </c>
      <c r="H8" s="2083"/>
      <c r="I8" s="2083"/>
      <c r="J8" s="2083" t="s">
        <v>2</v>
      </c>
      <c r="K8" s="2083"/>
      <c r="L8" s="2083"/>
      <c r="M8" s="2083" t="s">
        <v>3</v>
      </c>
      <c r="N8" s="2083"/>
      <c r="O8" s="2004"/>
      <c r="P8" s="1978" t="s">
        <v>21</v>
      </c>
      <c r="Q8" s="1978"/>
      <c r="R8" s="1978"/>
      <c r="S8" s="1978"/>
      <c r="T8" s="1978" t="s">
        <v>3177</v>
      </c>
      <c r="U8" s="1978"/>
      <c r="V8" s="1978"/>
      <c r="W8" s="1978"/>
    </row>
    <row r="9" spans="1:23" ht="15" customHeight="1" thickBot="1">
      <c r="A9" s="1978"/>
      <c r="B9" s="1978"/>
      <c r="C9" s="1978"/>
      <c r="D9" s="1107" t="s">
        <v>4</v>
      </c>
      <c r="E9" s="1107" t="s">
        <v>5</v>
      </c>
      <c r="F9" s="1107" t="s">
        <v>6</v>
      </c>
      <c r="G9" s="1107" t="s">
        <v>7</v>
      </c>
      <c r="H9" s="1107" t="s">
        <v>8</v>
      </c>
      <c r="I9" s="1107" t="s">
        <v>9</v>
      </c>
      <c r="J9" s="1107" t="s">
        <v>10</v>
      </c>
      <c r="K9" s="1107" t="s">
        <v>11</v>
      </c>
      <c r="L9" s="1107" t="s">
        <v>12</v>
      </c>
      <c r="M9" s="1107" t="s">
        <v>13</v>
      </c>
      <c r="N9" s="1107" t="s">
        <v>14</v>
      </c>
      <c r="O9" s="1107" t="s">
        <v>15</v>
      </c>
      <c r="P9" s="1078" t="s">
        <v>22</v>
      </c>
      <c r="Q9" s="1078" t="s">
        <v>3063</v>
      </c>
      <c r="R9" s="1078" t="s">
        <v>23</v>
      </c>
      <c r="S9" s="1077" t="s">
        <v>16</v>
      </c>
      <c r="T9" s="1079" t="s">
        <v>3161</v>
      </c>
      <c r="U9" s="2056" t="s">
        <v>3375</v>
      </c>
      <c r="V9" s="2057"/>
      <c r="W9" s="1079" t="s">
        <v>3176</v>
      </c>
    </row>
    <row r="10" spans="1:23" s="1726" customFormat="1" ht="40.5">
      <c r="A10" s="1103" t="s">
        <v>1523</v>
      </c>
      <c r="B10" s="1103" t="s">
        <v>1524</v>
      </c>
      <c r="C10" s="1103" t="s">
        <v>1525</v>
      </c>
      <c r="D10" s="1738"/>
      <c r="E10" s="1738"/>
      <c r="F10" s="1738"/>
      <c r="G10" s="1738"/>
      <c r="H10" s="1738"/>
      <c r="I10" s="1738"/>
      <c r="J10" s="1738">
        <f>SUM(J11:J33)</f>
        <v>22</v>
      </c>
      <c r="K10" s="1738">
        <f>SUM(K11:K33)</f>
        <v>1</v>
      </c>
      <c r="L10" s="1739">
        <f>K10/J10*100</f>
        <v>4.5454545454545459</v>
      </c>
      <c r="M10" s="1738"/>
      <c r="N10" s="1738"/>
      <c r="O10" s="1738"/>
      <c r="P10" s="1738"/>
      <c r="Q10" s="1103"/>
      <c r="R10" s="1103"/>
      <c r="S10" s="1514"/>
      <c r="T10" s="2069" t="s">
        <v>3463</v>
      </c>
      <c r="U10" s="2069" t="s">
        <v>3443</v>
      </c>
      <c r="V10" s="2069" t="s">
        <v>3397</v>
      </c>
      <c r="W10" s="2069" t="s">
        <v>3464</v>
      </c>
    </row>
    <row r="11" spans="1:23" s="1726" customFormat="1" ht="27">
      <c r="A11" s="1159" t="s">
        <v>1526</v>
      </c>
      <c r="B11" s="734" t="s">
        <v>1527</v>
      </c>
      <c r="C11" s="734" t="s">
        <v>1528</v>
      </c>
      <c r="D11" s="1740"/>
      <c r="E11" s="1741"/>
      <c r="F11" s="1742"/>
      <c r="G11" s="1741"/>
      <c r="H11" s="1741"/>
      <c r="I11" s="1741"/>
      <c r="J11" s="1741"/>
      <c r="K11" s="1741"/>
      <c r="L11" s="1741"/>
      <c r="M11" s="1741"/>
      <c r="N11" s="1743"/>
      <c r="O11" s="1743"/>
      <c r="P11" s="1744"/>
      <c r="Q11" s="750"/>
      <c r="R11" s="750"/>
      <c r="S11" s="1727"/>
      <c r="T11" s="2070"/>
      <c r="U11" s="2070"/>
      <c r="V11" s="2070"/>
      <c r="W11" s="2070"/>
    </row>
    <row r="12" spans="1:23" s="1726" customFormat="1" ht="57">
      <c r="A12" s="720" t="s">
        <v>1529</v>
      </c>
      <c r="B12" s="728" t="s">
        <v>1530</v>
      </c>
      <c r="C12" s="728" t="s">
        <v>1531</v>
      </c>
      <c r="D12" s="1740"/>
      <c r="E12" s="1745">
        <v>3</v>
      </c>
      <c r="F12" s="1745">
        <v>7</v>
      </c>
      <c r="G12" s="1741"/>
      <c r="H12" s="1741"/>
      <c r="I12" s="1741"/>
      <c r="J12" s="1746"/>
      <c r="K12" s="1747"/>
      <c r="L12" s="1748"/>
      <c r="M12" s="1747"/>
      <c r="N12" s="1743"/>
      <c r="O12" s="1743"/>
      <c r="P12" s="1749">
        <f>'[13]PLANTILLA DE INSUMOS'!G6</f>
        <v>340000</v>
      </c>
      <c r="Q12" s="750"/>
      <c r="R12" s="750"/>
      <c r="S12" s="1727"/>
      <c r="T12" s="2070"/>
      <c r="U12" s="2070"/>
      <c r="V12" s="2070"/>
      <c r="W12" s="2070"/>
    </row>
    <row r="13" spans="1:23" s="1726" customFormat="1" ht="28.5">
      <c r="A13" s="720" t="s">
        <v>1532</v>
      </c>
      <c r="B13" s="728" t="s">
        <v>1533</v>
      </c>
      <c r="C13" s="728" t="s">
        <v>1534</v>
      </c>
      <c r="D13" s="1740"/>
      <c r="E13" s="1741"/>
      <c r="F13" s="1745">
        <v>16</v>
      </c>
      <c r="G13" s="1741"/>
      <c r="H13" s="1741"/>
      <c r="I13" s="1741"/>
      <c r="J13" s="1746"/>
      <c r="K13" s="1747"/>
      <c r="L13" s="1748"/>
      <c r="M13" s="1747"/>
      <c r="N13" s="1743"/>
      <c r="O13" s="1743"/>
      <c r="P13" s="1749">
        <f>'[13]PLANTILLA DE INSUMOS'!G12</f>
        <v>194135</v>
      </c>
      <c r="Q13" s="750"/>
      <c r="R13" s="750"/>
      <c r="S13" s="1727"/>
      <c r="T13" s="2070"/>
      <c r="U13" s="2070"/>
      <c r="V13" s="2070"/>
      <c r="W13" s="2070"/>
    </row>
    <row r="14" spans="1:23" s="1726" customFormat="1" ht="51.75" customHeight="1">
      <c r="A14" s="951" t="s">
        <v>1535</v>
      </c>
      <c r="B14" s="728" t="s">
        <v>1536</v>
      </c>
      <c r="C14" s="728" t="s">
        <v>1537</v>
      </c>
      <c r="D14" s="1740"/>
      <c r="E14" s="1741"/>
      <c r="F14" s="1742"/>
      <c r="G14" s="1745">
        <v>1</v>
      </c>
      <c r="H14" s="1741"/>
      <c r="I14" s="1741"/>
      <c r="J14" s="1746"/>
      <c r="K14" s="1747"/>
      <c r="L14" s="1748"/>
      <c r="M14" s="1747"/>
      <c r="N14" s="1743"/>
      <c r="O14" s="1743"/>
      <c r="P14" s="1744"/>
      <c r="Q14" s="750"/>
      <c r="R14" s="750"/>
      <c r="S14" s="1727"/>
      <c r="T14" s="2070"/>
      <c r="U14" s="2070"/>
      <c r="V14" s="2070"/>
      <c r="W14" s="2070"/>
    </row>
    <row r="15" spans="1:23" s="1726" customFormat="1" ht="75" customHeight="1">
      <c r="A15" s="951" t="s">
        <v>1538</v>
      </c>
      <c r="B15" s="728" t="s">
        <v>1539</v>
      </c>
      <c r="C15" s="728" t="s">
        <v>1540</v>
      </c>
      <c r="D15" s="1740"/>
      <c r="E15" s="1750">
        <v>1</v>
      </c>
      <c r="F15" s="1742"/>
      <c r="G15" s="1741"/>
      <c r="H15" s="1741"/>
      <c r="I15" s="1741"/>
      <c r="J15" s="1746"/>
      <c r="K15" s="1747"/>
      <c r="L15" s="1748"/>
      <c r="M15" s="1747"/>
      <c r="N15" s="1743"/>
      <c r="O15" s="1743"/>
      <c r="P15" s="1744"/>
      <c r="Q15" s="750"/>
      <c r="R15" s="750"/>
      <c r="S15" s="1727"/>
      <c r="T15" s="2070"/>
      <c r="U15" s="2070"/>
      <c r="V15" s="2070"/>
      <c r="W15" s="2070"/>
    </row>
    <row r="16" spans="1:23" s="1726" customFormat="1" ht="27">
      <c r="A16" s="1159" t="s">
        <v>1541</v>
      </c>
      <c r="B16" s="734" t="s">
        <v>1371</v>
      </c>
      <c r="C16" s="734" t="s">
        <v>1542</v>
      </c>
      <c r="D16" s="1744"/>
      <c r="E16" s="1741"/>
      <c r="F16" s="1751"/>
      <c r="G16" s="1741"/>
      <c r="H16" s="1741"/>
      <c r="I16" s="1741"/>
      <c r="J16" s="1746"/>
      <c r="K16" s="1747"/>
      <c r="L16" s="1748"/>
      <c r="M16" s="1747"/>
      <c r="N16" s="1743"/>
      <c r="O16" s="1743"/>
      <c r="P16" s="1744"/>
      <c r="Q16" s="750"/>
      <c r="R16" s="750"/>
      <c r="S16" s="1727"/>
      <c r="T16" s="2070"/>
      <c r="U16" s="2070"/>
      <c r="V16" s="2070"/>
      <c r="W16" s="2070"/>
    </row>
    <row r="17" spans="1:23" s="1726" customFormat="1" ht="28.5">
      <c r="A17" s="951" t="s">
        <v>1543</v>
      </c>
      <c r="B17" s="728" t="s">
        <v>215</v>
      </c>
      <c r="C17" s="728" t="s">
        <v>1544</v>
      </c>
      <c r="D17" s="1751"/>
      <c r="E17" s="1740"/>
      <c r="F17" s="1752">
        <v>22</v>
      </c>
      <c r="G17" s="1741"/>
      <c r="H17" s="1741"/>
      <c r="I17" s="1741"/>
      <c r="J17" s="1746"/>
      <c r="K17" s="1747"/>
      <c r="L17" s="1748"/>
      <c r="M17" s="1753"/>
      <c r="N17" s="1743"/>
      <c r="O17" s="1743"/>
      <c r="P17" s="1740"/>
      <c r="Q17" s="750"/>
      <c r="R17" s="750"/>
      <c r="S17" s="1727"/>
      <c r="T17" s="2070"/>
      <c r="U17" s="2070"/>
      <c r="V17" s="2070"/>
      <c r="W17" s="2070"/>
    </row>
    <row r="18" spans="1:23" s="1726" customFormat="1" ht="28.5">
      <c r="A18" s="951" t="s">
        <v>1545</v>
      </c>
      <c r="B18" s="728" t="s">
        <v>215</v>
      </c>
      <c r="C18" s="728" t="s">
        <v>1544</v>
      </c>
      <c r="D18" s="1752">
        <v>22</v>
      </c>
      <c r="E18" s="1754"/>
      <c r="F18" s="1744"/>
      <c r="G18" s="1741"/>
      <c r="H18" s="1741"/>
      <c r="I18" s="1741"/>
      <c r="J18" s="1746"/>
      <c r="K18" s="1747"/>
      <c r="L18" s="1741"/>
      <c r="M18" s="1741"/>
      <c r="N18" s="1740"/>
      <c r="O18" s="1743"/>
      <c r="P18" s="1744"/>
      <c r="Q18" s="750"/>
      <c r="R18" s="750"/>
      <c r="S18" s="1727"/>
      <c r="T18" s="2070"/>
      <c r="U18" s="2070"/>
      <c r="V18" s="2070"/>
      <c r="W18" s="2070"/>
    </row>
    <row r="19" spans="1:23" s="1726" customFormat="1" ht="28.5">
      <c r="A19" s="951" t="s">
        <v>1546</v>
      </c>
      <c r="B19" s="728" t="s">
        <v>215</v>
      </c>
      <c r="C19" s="728" t="s">
        <v>1544</v>
      </c>
      <c r="D19" s="1744"/>
      <c r="E19" s="1743"/>
      <c r="F19" s="1744"/>
      <c r="G19" s="1741"/>
      <c r="H19" s="1750">
        <v>22</v>
      </c>
      <c r="I19" s="1741"/>
      <c r="J19" s="1746"/>
      <c r="K19" s="1747"/>
      <c r="L19" s="1741"/>
      <c r="M19" s="1741"/>
      <c r="N19" s="1743"/>
      <c r="O19" s="1740"/>
      <c r="P19" s="1751"/>
      <c r="Q19" s="750"/>
      <c r="R19" s="750"/>
      <c r="S19" s="1727"/>
      <c r="T19" s="2070"/>
      <c r="U19" s="2070"/>
      <c r="V19" s="2070"/>
      <c r="W19" s="2070"/>
    </row>
    <row r="20" spans="1:23" s="1726" customFormat="1" ht="28.5">
      <c r="A20" s="951" t="s">
        <v>1547</v>
      </c>
      <c r="B20" s="728" t="s">
        <v>215</v>
      </c>
      <c r="C20" s="728" t="s">
        <v>1544</v>
      </c>
      <c r="D20" s="1744"/>
      <c r="E20" s="1743"/>
      <c r="F20" s="1744"/>
      <c r="G20" s="1751"/>
      <c r="H20" s="1755"/>
      <c r="I20" s="1741"/>
      <c r="J20" s="1756">
        <v>22</v>
      </c>
      <c r="K20" s="1747"/>
      <c r="L20" s="1748"/>
      <c r="M20" s="1757"/>
      <c r="N20" s="1743"/>
      <c r="O20" s="1743"/>
      <c r="P20" s="1744"/>
      <c r="Q20" s="750"/>
      <c r="R20" s="1728"/>
      <c r="S20" s="1727"/>
      <c r="T20" s="2070"/>
      <c r="U20" s="2070"/>
      <c r="V20" s="2070"/>
      <c r="W20" s="2070"/>
    </row>
    <row r="21" spans="1:23" s="1726" customFormat="1" ht="28.5">
      <c r="A21" s="1159" t="s">
        <v>1548</v>
      </c>
      <c r="B21" s="728" t="s">
        <v>1366</v>
      </c>
      <c r="C21" s="728" t="s">
        <v>957</v>
      </c>
      <c r="D21" s="1744"/>
      <c r="E21" s="1752">
        <v>3</v>
      </c>
      <c r="F21" s="1744"/>
      <c r="G21" s="1751"/>
      <c r="H21" s="1755"/>
      <c r="I21" s="1741"/>
      <c r="J21" s="1746"/>
      <c r="K21" s="1747"/>
      <c r="L21" s="1748"/>
      <c r="M21" s="1757"/>
      <c r="N21" s="1743"/>
      <c r="O21" s="1743"/>
      <c r="P21" s="1744"/>
      <c r="Q21" s="750"/>
      <c r="R21" s="1728"/>
      <c r="S21" s="1727"/>
      <c r="T21" s="2070"/>
      <c r="U21" s="2070"/>
      <c r="V21" s="2070"/>
      <c r="W21" s="2070"/>
    </row>
    <row r="22" spans="1:23" s="1726" customFormat="1" ht="27">
      <c r="A22" s="1159" t="s">
        <v>1549</v>
      </c>
      <c r="B22" s="728" t="s">
        <v>1550</v>
      </c>
      <c r="C22" s="728" t="s">
        <v>1551</v>
      </c>
      <c r="D22" s="1752">
        <v>1</v>
      </c>
      <c r="E22" s="1743"/>
      <c r="F22" s="1758"/>
      <c r="G22" s="1755"/>
      <c r="H22" s="1755"/>
      <c r="I22" s="1741"/>
      <c r="J22" s="1746"/>
      <c r="K22" s="1747"/>
      <c r="L22" s="1748"/>
      <c r="M22" s="1757"/>
      <c r="N22" s="1743"/>
      <c r="O22" s="1743"/>
      <c r="P22" s="1744"/>
      <c r="Q22" s="1729"/>
      <c r="R22" s="1729"/>
      <c r="S22" s="1727"/>
      <c r="T22" s="2070"/>
      <c r="U22" s="2070"/>
      <c r="V22" s="2070"/>
      <c r="W22" s="2070"/>
    </row>
    <row r="23" spans="1:23" s="1726" customFormat="1" ht="28.5">
      <c r="A23" s="1159" t="s">
        <v>1552</v>
      </c>
      <c r="B23" s="728" t="s">
        <v>1553</v>
      </c>
      <c r="C23" s="728" t="s">
        <v>1554</v>
      </c>
      <c r="D23" s="1755"/>
      <c r="E23" s="1755"/>
      <c r="F23" s="1752">
        <v>1</v>
      </c>
      <c r="G23" s="1755"/>
      <c r="H23" s="1755"/>
      <c r="I23" s="1741"/>
      <c r="J23" s="1746"/>
      <c r="K23" s="1747"/>
      <c r="L23" s="1748"/>
      <c r="M23" s="1757"/>
      <c r="N23" s="1743"/>
      <c r="O23" s="1743"/>
      <c r="P23" s="1744"/>
      <c r="Q23" s="1729"/>
      <c r="R23" s="1729"/>
      <c r="S23" s="1727"/>
      <c r="T23" s="2070"/>
      <c r="U23" s="2070"/>
      <c r="V23" s="2070"/>
      <c r="W23" s="2070"/>
    </row>
    <row r="24" spans="1:23" s="118" customFormat="1" ht="27">
      <c r="A24" s="1159" t="s">
        <v>1555</v>
      </c>
      <c r="B24" s="728" t="s">
        <v>1556</v>
      </c>
      <c r="C24" s="728" t="s">
        <v>1557</v>
      </c>
      <c r="D24" s="1744"/>
      <c r="E24" s="1752">
        <v>1</v>
      </c>
      <c r="F24" s="1744"/>
      <c r="G24" s="1755"/>
      <c r="H24" s="1755"/>
      <c r="I24" s="1755"/>
      <c r="J24" s="1746"/>
      <c r="K24" s="1747"/>
      <c r="L24" s="1755"/>
      <c r="M24" s="1755"/>
      <c r="N24" s="1743"/>
      <c r="O24" s="1743"/>
      <c r="P24" s="1759"/>
      <c r="Q24" s="1729"/>
      <c r="R24" s="1729"/>
      <c r="S24" s="1731"/>
      <c r="T24" s="2070"/>
      <c r="U24" s="2070"/>
      <c r="V24" s="2070"/>
      <c r="W24" s="2070"/>
    </row>
    <row r="25" spans="1:23" s="118" customFormat="1" ht="28.5">
      <c r="A25" s="951" t="s">
        <v>1558</v>
      </c>
      <c r="B25" s="728" t="s">
        <v>1559</v>
      </c>
      <c r="C25" s="728" t="s">
        <v>1560</v>
      </c>
      <c r="D25" s="1744"/>
      <c r="E25" s="1752">
        <v>1</v>
      </c>
      <c r="F25" s="1744"/>
      <c r="G25" s="1744"/>
      <c r="H25" s="1744"/>
      <c r="I25" s="1744"/>
      <c r="J25" s="1746"/>
      <c r="K25" s="1747"/>
      <c r="L25" s="1748"/>
      <c r="M25" s="1759"/>
      <c r="N25" s="1743"/>
      <c r="O25" s="1743"/>
      <c r="P25" s="1759"/>
      <c r="Q25" s="722"/>
      <c r="R25" s="722"/>
      <c r="S25" s="1732"/>
      <c r="T25" s="2070"/>
      <c r="U25" s="2070"/>
      <c r="V25" s="2070"/>
      <c r="W25" s="2070"/>
    </row>
    <row r="26" spans="1:23" s="118" customFormat="1" ht="28.5">
      <c r="A26" s="951" t="s">
        <v>1561</v>
      </c>
      <c r="B26" s="728" t="s">
        <v>1562</v>
      </c>
      <c r="C26" s="728" t="s">
        <v>1563</v>
      </c>
      <c r="D26" s="1744"/>
      <c r="E26" s="1752">
        <v>1</v>
      </c>
      <c r="F26" s="1744"/>
      <c r="G26" s="1760"/>
      <c r="H26" s="1760"/>
      <c r="I26" s="1760"/>
      <c r="J26" s="1746"/>
      <c r="K26" s="1747"/>
      <c r="L26" s="1748"/>
      <c r="M26" s="1759"/>
      <c r="N26" s="1743"/>
      <c r="O26" s="1743"/>
      <c r="P26" s="1759"/>
      <c r="Q26" s="953"/>
      <c r="R26" s="953"/>
      <c r="S26" s="1635"/>
      <c r="T26" s="2070"/>
      <c r="U26" s="2070"/>
      <c r="V26" s="2070"/>
      <c r="W26" s="2070"/>
    </row>
    <row r="27" spans="1:23" s="118" customFormat="1" ht="28.5">
      <c r="A27" s="951" t="s">
        <v>1564</v>
      </c>
      <c r="B27" s="728" t="s">
        <v>1565</v>
      </c>
      <c r="C27" s="728" t="s">
        <v>1563</v>
      </c>
      <c r="D27" s="1744"/>
      <c r="E27" s="1740"/>
      <c r="F27" s="1752">
        <v>1</v>
      </c>
      <c r="G27" s="1760"/>
      <c r="H27" s="1760"/>
      <c r="I27" s="1760"/>
      <c r="J27" s="1746"/>
      <c r="K27" s="1747"/>
      <c r="L27" s="1748"/>
      <c r="M27" s="1759"/>
      <c r="N27" s="1761"/>
      <c r="O27" s="1761"/>
      <c r="P27" s="1759"/>
      <c r="Q27" s="953"/>
      <c r="R27" s="953"/>
      <c r="S27" s="1635"/>
      <c r="T27" s="2070"/>
      <c r="U27" s="2070"/>
      <c r="V27" s="2070"/>
      <c r="W27" s="2070"/>
    </row>
    <row r="28" spans="1:23" s="118" customFormat="1" ht="28.5">
      <c r="A28" s="720" t="s">
        <v>1566</v>
      </c>
      <c r="B28" s="728" t="s">
        <v>1567</v>
      </c>
      <c r="C28" s="728" t="s">
        <v>1568</v>
      </c>
      <c r="D28" s="1744"/>
      <c r="E28" s="1740"/>
      <c r="F28" s="1751"/>
      <c r="G28" s="1752">
        <v>110</v>
      </c>
      <c r="H28" s="1744"/>
      <c r="I28" s="1744"/>
      <c r="J28" s="1746"/>
      <c r="K28" s="1747"/>
      <c r="L28" s="1748"/>
      <c r="M28" s="1759"/>
      <c r="N28" s="1743"/>
      <c r="O28" s="1743"/>
      <c r="P28" s="1749">
        <f>'[13]PLANTILLA DE INSUMOS'!F15</f>
        <v>33000</v>
      </c>
      <c r="Q28" s="722"/>
      <c r="R28" s="722"/>
      <c r="S28" s="1732"/>
      <c r="T28" s="2070"/>
      <c r="U28" s="2070"/>
      <c r="V28" s="2070"/>
      <c r="W28" s="2070"/>
    </row>
    <row r="29" spans="1:23" s="118" customFormat="1" ht="28.5">
      <c r="A29" s="951" t="s">
        <v>1569</v>
      </c>
      <c r="B29" s="728" t="s">
        <v>1570</v>
      </c>
      <c r="C29" s="733" t="s">
        <v>1563</v>
      </c>
      <c r="D29" s="1744"/>
      <c r="E29" s="1743"/>
      <c r="F29" s="1744"/>
      <c r="G29" s="1744"/>
      <c r="H29" s="1744"/>
      <c r="I29" s="1744"/>
      <c r="J29" s="1746"/>
      <c r="K29" s="1750">
        <v>1</v>
      </c>
      <c r="L29" s="1748"/>
      <c r="M29" s="1759"/>
      <c r="N29" s="1751"/>
      <c r="O29" s="1743"/>
      <c r="P29" s="1744"/>
      <c r="Q29" s="722"/>
      <c r="R29" s="722"/>
      <c r="S29" s="1732"/>
      <c r="T29" s="2070"/>
      <c r="U29" s="2070"/>
      <c r="V29" s="2070"/>
      <c r="W29" s="2070"/>
    </row>
    <row r="30" spans="1:23" s="118" customFormat="1" ht="28.5">
      <c r="A30" s="1159" t="s">
        <v>1571</v>
      </c>
      <c r="B30" s="1733" t="s">
        <v>1572</v>
      </c>
      <c r="C30" s="643" t="s">
        <v>1573</v>
      </c>
      <c r="D30" s="1752">
        <v>2</v>
      </c>
      <c r="E30" s="1743"/>
      <c r="F30" s="1744"/>
      <c r="G30" s="1741"/>
      <c r="H30" s="1741"/>
      <c r="I30" s="1741"/>
      <c r="J30" s="1746"/>
      <c r="K30" s="1747"/>
      <c r="L30" s="1748"/>
      <c r="M30" s="1759"/>
      <c r="N30" s="1743"/>
      <c r="O30" s="1743"/>
      <c r="P30" s="1759"/>
      <c r="Q30" s="750"/>
      <c r="R30" s="750"/>
      <c r="S30" s="1727"/>
      <c r="T30" s="2070"/>
      <c r="U30" s="2070"/>
      <c r="V30" s="2070"/>
      <c r="W30" s="2070"/>
    </row>
    <row r="31" spans="1:23" s="118" customFormat="1" ht="42.75">
      <c r="A31" s="639" t="s">
        <v>1574</v>
      </c>
      <c r="B31" s="728" t="s">
        <v>1575</v>
      </c>
      <c r="C31" s="728" t="s">
        <v>1576</v>
      </c>
      <c r="D31" s="1752">
        <v>1</v>
      </c>
      <c r="E31" s="1743"/>
      <c r="F31" s="1744"/>
      <c r="G31" s="1760"/>
      <c r="H31" s="1760"/>
      <c r="I31" s="1760"/>
      <c r="J31" s="1746"/>
      <c r="K31" s="1747"/>
      <c r="L31" s="1748"/>
      <c r="M31" s="1759"/>
      <c r="N31" s="1743"/>
      <c r="O31" s="1743"/>
      <c r="P31" s="1759"/>
      <c r="Q31" s="953"/>
      <c r="R31" s="953"/>
      <c r="S31" s="1635"/>
      <c r="T31" s="2070"/>
      <c r="U31" s="2070"/>
      <c r="V31" s="2070"/>
      <c r="W31" s="2070"/>
    </row>
    <row r="32" spans="1:23" s="118" customFormat="1" ht="42.75">
      <c r="A32" s="639" t="s">
        <v>1577</v>
      </c>
      <c r="B32" s="728" t="s">
        <v>1578</v>
      </c>
      <c r="C32" s="728" t="s">
        <v>1579</v>
      </c>
      <c r="D32" s="1752">
        <v>1</v>
      </c>
      <c r="E32" s="1743"/>
      <c r="F32" s="1744"/>
      <c r="G32" s="1751"/>
      <c r="H32" s="1751"/>
      <c r="I32" s="1751"/>
      <c r="J32" s="1746"/>
      <c r="K32" s="1747"/>
      <c r="L32" s="1751"/>
      <c r="M32" s="1751"/>
      <c r="N32" s="1743"/>
      <c r="O32" s="1743"/>
      <c r="P32" s="1759"/>
      <c r="Q32" s="717"/>
      <c r="R32" s="717"/>
      <c r="S32" s="1734"/>
      <c r="T32" s="2070"/>
      <c r="U32" s="2070"/>
      <c r="V32" s="2070"/>
      <c r="W32" s="2070"/>
    </row>
    <row r="33" spans="1:23" s="118" customFormat="1" ht="28.5">
      <c r="A33" s="1159" t="s">
        <v>1580</v>
      </c>
      <c r="B33" s="728" t="s">
        <v>1581</v>
      </c>
      <c r="C33" s="1735" t="s">
        <v>1582</v>
      </c>
      <c r="D33" s="1740"/>
      <c r="E33" s="1761"/>
      <c r="F33" s="1752">
        <v>1</v>
      </c>
      <c r="G33" s="1751"/>
      <c r="H33" s="1751"/>
      <c r="I33" s="1751"/>
      <c r="J33" s="1746"/>
      <c r="K33" s="1747"/>
      <c r="L33" s="1751"/>
      <c r="M33" s="1751"/>
      <c r="N33" s="1751"/>
      <c r="O33" s="1761"/>
      <c r="P33" s="1759"/>
      <c r="Q33" s="717"/>
      <c r="R33" s="717"/>
      <c r="S33" s="1734"/>
      <c r="T33" s="2070"/>
      <c r="U33" s="2070"/>
      <c r="V33" s="2070"/>
      <c r="W33" s="2070"/>
    </row>
    <row r="34" spans="1:23" s="118" customFormat="1" ht="29.25" thickBot="1">
      <c r="A34" s="728" t="s">
        <v>1583</v>
      </c>
      <c r="B34" s="728" t="s">
        <v>1366</v>
      </c>
      <c r="C34" s="728" t="s">
        <v>886</v>
      </c>
      <c r="D34" s="1762"/>
      <c r="E34" s="1762"/>
      <c r="F34" s="1752">
        <v>4</v>
      </c>
      <c r="G34" s="1762"/>
      <c r="H34" s="1762"/>
      <c r="I34" s="1762"/>
      <c r="J34" s="1762"/>
      <c r="K34" s="1762"/>
      <c r="L34" s="1762"/>
      <c r="M34" s="1763"/>
      <c r="N34" s="1763"/>
      <c r="O34" s="1763"/>
      <c r="P34" s="1763"/>
      <c r="Q34" s="1736"/>
      <c r="R34" s="1736"/>
      <c r="S34" s="1737"/>
      <c r="T34" s="2071"/>
      <c r="U34" s="2071"/>
      <c r="V34" s="2071"/>
      <c r="W34" s="2071"/>
    </row>
    <row r="35" spans="1:23" ht="15.75" thickBot="1">
      <c r="M35" s="2096" t="s">
        <v>1584</v>
      </c>
      <c r="N35" s="2097"/>
      <c r="O35" s="2098"/>
      <c r="P35" s="1764">
        <v>632879</v>
      </c>
      <c r="T35" s="99"/>
    </row>
  </sheetData>
  <mergeCells count="19">
    <mergeCell ref="A1:A3"/>
    <mergeCell ref="B1:W1"/>
    <mergeCell ref="M35:O35"/>
    <mergeCell ref="A8:A9"/>
    <mergeCell ref="B8:B9"/>
    <mergeCell ref="C8:C9"/>
    <mergeCell ref="D8:F8"/>
    <mergeCell ref="G8:I8"/>
    <mergeCell ref="J8:L8"/>
    <mergeCell ref="M8:O8"/>
    <mergeCell ref="T10:T34"/>
    <mergeCell ref="U10:U34"/>
    <mergeCell ref="V10:V34"/>
    <mergeCell ref="W10:W34"/>
    <mergeCell ref="B2:W2"/>
    <mergeCell ref="B3:W3"/>
    <mergeCell ref="P8:S8"/>
    <mergeCell ref="T8:W8"/>
    <mergeCell ref="U9:V9"/>
  </mergeCells>
  <conditionalFormatting sqref="M12:M16">
    <cfRule type="iconSet" priority="1">
      <iconSet iconSet="3Symbols">
        <cfvo type="percent" val="0"/>
        <cfvo type="num" val="40"/>
        <cfvo type="num" val="80"/>
      </iconSet>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topLeftCell="A33" workbookViewId="0">
      <selection activeCell="V10" sqref="V10:V42"/>
    </sheetView>
  </sheetViews>
  <sheetFormatPr baseColWidth="10" defaultColWidth="11.140625" defaultRowHeight="15"/>
  <cols>
    <col min="1" max="1" width="43.28515625" customWidth="1"/>
    <col min="2" max="2" width="22" customWidth="1"/>
    <col min="3" max="3" width="23.42578125" customWidth="1"/>
    <col min="4" max="5" width="4" bestFit="1" customWidth="1"/>
    <col min="6" max="6" width="4.42578125" bestFit="1" customWidth="1"/>
    <col min="7" max="7" width="3.85546875" bestFit="1" customWidth="1"/>
    <col min="8" max="8" width="4.28515625" bestFit="1" customWidth="1"/>
    <col min="9" max="9" width="4.42578125" bestFit="1" customWidth="1"/>
    <col min="10" max="10" width="3.42578125" bestFit="1" customWidth="1"/>
    <col min="11" max="11" width="4.28515625" bestFit="1" customWidth="1"/>
    <col min="12" max="12" width="4.42578125" bestFit="1" customWidth="1"/>
    <col min="13" max="13" width="3.85546875" bestFit="1" customWidth="1"/>
    <col min="14" max="14" width="4.28515625" bestFit="1" customWidth="1"/>
    <col min="15" max="15" width="3.7109375" bestFit="1" customWidth="1"/>
    <col min="16" max="16" width="16.5703125" bestFit="1" customWidth="1"/>
    <col min="18" max="18" width="12.5703125" customWidth="1"/>
    <col min="19" max="19" width="15.140625" style="47" customWidth="1"/>
    <col min="20" max="20" width="24.42578125" customWidth="1"/>
    <col min="23" max="23" width="18.42578125" customWidth="1"/>
  </cols>
  <sheetData>
    <row r="1" spans="1:23" ht="32.25" customHeight="1" thickBot="1">
      <c r="A1" s="2005" t="e" vm="1">
        <v>#VALUE!</v>
      </c>
      <c r="B1" s="1925" t="s">
        <v>3465</v>
      </c>
      <c r="C1" s="1926"/>
      <c r="D1" s="1926"/>
      <c r="E1" s="1926"/>
      <c r="F1" s="1926"/>
      <c r="G1" s="1926"/>
      <c r="H1" s="1926"/>
      <c r="I1" s="1926"/>
      <c r="J1" s="1926"/>
      <c r="K1" s="1926"/>
      <c r="L1" s="1926"/>
      <c r="M1" s="1926"/>
      <c r="N1" s="1926"/>
      <c r="O1" s="1926"/>
      <c r="P1" s="1926"/>
      <c r="Q1" s="1926"/>
      <c r="R1" s="1926"/>
      <c r="S1" s="1926"/>
      <c r="T1" s="1926"/>
      <c r="U1" s="1927"/>
      <c r="V1" s="1927"/>
      <c r="W1" s="1928"/>
    </row>
    <row r="2" spans="1:23" ht="28.5" customHeight="1" thickBot="1">
      <c r="A2" s="2006"/>
      <c r="B2" s="2008" t="s">
        <v>3426</v>
      </c>
      <c r="C2" s="2009"/>
      <c r="D2" s="2009"/>
      <c r="E2" s="2009"/>
      <c r="F2" s="2009"/>
      <c r="G2" s="2009"/>
      <c r="H2" s="2009"/>
      <c r="I2" s="2009"/>
      <c r="J2" s="2009"/>
      <c r="K2" s="2009"/>
      <c r="L2" s="2009"/>
      <c r="M2" s="2009"/>
      <c r="N2" s="2009"/>
      <c r="O2" s="2009"/>
      <c r="P2" s="2009"/>
      <c r="Q2" s="2009"/>
      <c r="R2" s="2009"/>
      <c r="S2" s="2009"/>
      <c r="T2" s="2009"/>
      <c r="U2" s="2010"/>
      <c r="V2" s="2010"/>
      <c r="W2" s="2011"/>
    </row>
    <row r="3" spans="1:23" ht="18.75" customHeight="1" thickBot="1">
      <c r="A3" s="2007"/>
      <c r="B3" s="1925" t="s">
        <v>275</v>
      </c>
      <c r="C3" s="1926"/>
      <c r="D3" s="1926"/>
      <c r="E3" s="1926"/>
      <c r="F3" s="1926"/>
      <c r="G3" s="1926"/>
      <c r="H3" s="1926"/>
      <c r="I3" s="1926"/>
      <c r="J3" s="1926"/>
      <c r="K3" s="1926"/>
      <c r="L3" s="1926"/>
      <c r="M3" s="1926"/>
      <c r="N3" s="1926"/>
      <c r="O3" s="1926"/>
      <c r="P3" s="1926"/>
      <c r="Q3" s="1926"/>
      <c r="R3" s="1926"/>
      <c r="S3" s="1926"/>
      <c r="T3" s="1926"/>
      <c r="U3" s="1927"/>
      <c r="V3" s="1927"/>
      <c r="W3" s="1928"/>
    </row>
    <row r="4" spans="1:23" s="891" customFormat="1" ht="17.25">
      <c r="A4" s="400" t="s">
        <v>3440</v>
      </c>
      <c r="B4" s="400"/>
      <c r="C4" s="400"/>
      <c r="D4" s="397"/>
      <c r="E4" s="397"/>
      <c r="F4" s="397"/>
      <c r="G4" s="397"/>
      <c r="H4" s="398"/>
      <c r="I4" s="398"/>
      <c r="J4" s="397"/>
      <c r="K4" s="397"/>
      <c r="L4" s="397"/>
      <c r="M4" s="397"/>
      <c r="N4" s="397"/>
      <c r="O4" s="397"/>
      <c r="P4" s="397"/>
      <c r="Q4" s="397"/>
      <c r="R4" s="397"/>
      <c r="S4" s="1687"/>
    </row>
    <row r="5" spans="1:23" s="891" customFormat="1" ht="17.25">
      <c r="A5" s="400" t="s">
        <v>3466</v>
      </c>
      <c r="B5" s="400"/>
      <c r="C5" s="1623"/>
      <c r="D5" s="400"/>
      <c r="E5" s="400"/>
      <c r="F5" s="400"/>
      <c r="G5" s="397"/>
      <c r="H5" s="397"/>
      <c r="I5" s="397"/>
      <c r="J5" s="397"/>
      <c r="K5" s="397"/>
      <c r="L5" s="397"/>
      <c r="M5" s="397"/>
      <c r="N5" s="397"/>
      <c r="O5" s="397"/>
      <c r="P5" s="397"/>
      <c r="Q5" s="397"/>
      <c r="R5" s="397"/>
      <c r="S5" s="1687"/>
    </row>
    <row r="6" spans="1:23" s="891" customFormat="1" ht="17.25">
      <c r="A6" s="400" t="s">
        <v>469</v>
      </c>
      <c r="B6" s="397"/>
      <c r="C6" s="399"/>
      <c r="D6" s="397"/>
      <c r="E6" s="397"/>
      <c r="F6" s="397"/>
      <c r="G6" s="397"/>
      <c r="H6" s="400"/>
      <c r="I6" s="400"/>
      <c r="J6" s="397"/>
      <c r="K6" s="397"/>
      <c r="L6" s="397"/>
      <c r="M6" s="397"/>
      <c r="N6" s="397"/>
      <c r="O6" s="397"/>
      <c r="P6" s="397"/>
      <c r="Q6" s="397"/>
      <c r="R6" s="397"/>
      <c r="S6" s="1687"/>
    </row>
    <row r="7" spans="1:23" s="891" customFormat="1" ht="17.25" customHeight="1">
      <c r="A7" s="2102" t="s">
        <v>3450</v>
      </c>
      <c r="B7" s="2102"/>
      <c r="C7" s="2102"/>
      <c r="D7" s="2102"/>
      <c r="E7" s="2102"/>
      <c r="F7" s="2102"/>
      <c r="G7" s="2102"/>
      <c r="H7" s="2102"/>
      <c r="I7" s="2102"/>
      <c r="J7" s="2102"/>
      <c r="K7" s="2102"/>
      <c r="L7" s="2102"/>
      <c r="M7" s="2102"/>
      <c r="N7" s="2102"/>
      <c r="O7" s="2102"/>
      <c r="P7" s="2102"/>
      <c r="Q7" s="2102"/>
      <c r="R7" s="2102"/>
      <c r="S7" s="2102"/>
    </row>
    <row r="8" spans="1:23" ht="15" customHeight="1">
      <c r="A8" s="2084" t="s">
        <v>2210</v>
      </c>
      <c r="B8" s="2084" t="s">
        <v>3178</v>
      </c>
      <c r="C8" s="2084" t="s">
        <v>121</v>
      </c>
      <c r="D8" s="2083" t="s">
        <v>0</v>
      </c>
      <c r="E8" s="2083"/>
      <c r="F8" s="2083"/>
      <c r="G8" s="2083" t="s">
        <v>1</v>
      </c>
      <c r="H8" s="2083"/>
      <c r="I8" s="2083"/>
      <c r="J8" s="2083" t="s">
        <v>2</v>
      </c>
      <c r="K8" s="2083"/>
      <c r="L8" s="2083"/>
      <c r="M8" s="2083" t="s">
        <v>3</v>
      </c>
      <c r="N8" s="2083"/>
      <c r="O8" s="2004"/>
      <c r="P8" s="1978" t="s">
        <v>21</v>
      </c>
      <c r="Q8" s="1978"/>
      <c r="R8" s="1978"/>
      <c r="S8" s="1978"/>
      <c r="T8" s="1978" t="s">
        <v>3177</v>
      </c>
      <c r="U8" s="1978"/>
      <c r="V8" s="1978"/>
      <c r="W8" s="1978"/>
    </row>
    <row r="9" spans="1:23" ht="27.75" thickBot="1">
      <c r="A9" s="1978"/>
      <c r="B9" s="1978"/>
      <c r="C9" s="1978"/>
      <c r="D9" s="1107" t="s">
        <v>4</v>
      </c>
      <c r="E9" s="1107" t="s">
        <v>5</v>
      </c>
      <c r="F9" s="1107" t="s">
        <v>6</v>
      </c>
      <c r="G9" s="1107" t="s">
        <v>7</v>
      </c>
      <c r="H9" s="1107" t="s">
        <v>8</v>
      </c>
      <c r="I9" s="1107" t="s">
        <v>9</v>
      </c>
      <c r="J9" s="1107" t="s">
        <v>10</v>
      </c>
      <c r="K9" s="1107" t="s">
        <v>11</v>
      </c>
      <c r="L9" s="1107" t="s">
        <v>12</v>
      </c>
      <c r="M9" s="1107" t="s">
        <v>13</v>
      </c>
      <c r="N9" s="1107" t="s">
        <v>14</v>
      </c>
      <c r="O9" s="1107" t="s">
        <v>15</v>
      </c>
      <c r="P9" s="1078" t="s">
        <v>22</v>
      </c>
      <c r="Q9" s="1078" t="s">
        <v>3063</v>
      </c>
      <c r="R9" s="1078" t="s">
        <v>23</v>
      </c>
      <c r="S9" s="1077" t="s">
        <v>16</v>
      </c>
      <c r="T9" s="1079" t="s">
        <v>3161</v>
      </c>
      <c r="U9" s="2056" t="s">
        <v>3375</v>
      </c>
      <c r="V9" s="2057"/>
      <c r="W9" s="1079" t="s">
        <v>3176</v>
      </c>
    </row>
    <row r="10" spans="1:23" ht="42.75">
      <c r="A10" s="1765" t="s">
        <v>1653</v>
      </c>
      <c r="B10" s="483" t="s">
        <v>1654</v>
      </c>
      <c r="C10" s="483"/>
      <c r="D10" s="483" t="s">
        <v>364</v>
      </c>
      <c r="E10" s="483"/>
      <c r="F10" s="483"/>
      <c r="G10" s="483"/>
      <c r="H10" s="483"/>
      <c r="I10" s="483"/>
      <c r="J10" s="483"/>
      <c r="K10" s="483"/>
      <c r="L10" s="483"/>
      <c r="M10" s="483"/>
      <c r="N10" s="483"/>
      <c r="O10" s="483"/>
      <c r="P10" s="1766">
        <v>2887800</v>
      </c>
      <c r="Q10" s="483"/>
      <c r="R10" s="483"/>
      <c r="S10" s="484" t="s">
        <v>1655</v>
      </c>
      <c r="T10" s="2099"/>
      <c r="U10" s="2099"/>
      <c r="V10" s="2099"/>
      <c r="W10" s="2099"/>
    </row>
    <row r="11" spans="1:23" ht="42.75">
      <c r="A11" s="1767" t="s">
        <v>1656</v>
      </c>
      <c r="B11" s="1768" t="s">
        <v>1657</v>
      </c>
      <c r="C11" s="1769" t="s">
        <v>1658</v>
      </c>
      <c r="D11" s="929"/>
      <c r="E11" s="929"/>
      <c r="F11" s="1770">
        <v>50</v>
      </c>
      <c r="G11" s="929"/>
      <c r="H11" s="929"/>
      <c r="I11" s="1770">
        <v>50</v>
      </c>
      <c r="J11" s="929"/>
      <c r="K11" s="929"/>
      <c r="L11" s="1771">
        <v>50</v>
      </c>
      <c r="M11" s="929"/>
      <c r="N11" s="929"/>
      <c r="O11" s="1770">
        <v>50</v>
      </c>
      <c r="P11" s="1772">
        <v>2887800</v>
      </c>
      <c r="Q11" s="1585"/>
      <c r="R11" s="1585"/>
      <c r="S11" s="1773" t="s">
        <v>1659</v>
      </c>
      <c r="T11" s="2100"/>
      <c r="U11" s="2100"/>
      <c r="V11" s="2100"/>
      <c r="W11" s="2100"/>
    </row>
    <row r="12" spans="1:23" ht="42.75">
      <c r="A12" s="643" t="s">
        <v>1660</v>
      </c>
      <c r="B12" s="728" t="s">
        <v>1661</v>
      </c>
      <c r="C12" s="1735" t="s">
        <v>1662</v>
      </c>
      <c r="D12" s="1774"/>
      <c r="E12" s="1774"/>
      <c r="F12" s="1775">
        <v>30</v>
      </c>
      <c r="G12" s="1774"/>
      <c r="H12" s="1774"/>
      <c r="I12" s="1775">
        <v>30</v>
      </c>
      <c r="J12" s="1774"/>
      <c r="K12" s="1774"/>
      <c r="L12" s="1771">
        <v>30</v>
      </c>
      <c r="M12" s="1774"/>
      <c r="N12" s="1774"/>
      <c r="O12" s="1771">
        <v>30</v>
      </c>
      <c r="P12" s="1776"/>
      <c r="Q12" s="1583"/>
      <c r="R12" s="1583"/>
      <c r="S12" s="1734" t="s">
        <v>1659</v>
      </c>
      <c r="T12" s="2100"/>
      <c r="U12" s="2100"/>
      <c r="V12" s="2100"/>
      <c r="W12" s="2100"/>
    </row>
    <row r="13" spans="1:23" ht="85.5">
      <c r="A13" s="643" t="s">
        <v>1663</v>
      </c>
      <c r="B13" s="728" t="s">
        <v>1664</v>
      </c>
      <c r="C13" s="951" t="s">
        <v>1665</v>
      </c>
      <c r="D13" s="717"/>
      <c r="E13" s="717"/>
      <c r="F13" s="1777">
        <v>20</v>
      </c>
      <c r="G13" s="717"/>
      <c r="H13" s="717"/>
      <c r="I13" s="1777">
        <v>20</v>
      </c>
      <c r="J13" s="717"/>
      <c r="K13" s="717"/>
      <c r="L13" s="1777">
        <v>20</v>
      </c>
      <c r="M13" s="717"/>
      <c r="N13" s="717"/>
      <c r="O13" s="1777">
        <v>20</v>
      </c>
      <c r="P13" s="1776"/>
      <c r="Q13" s="1583"/>
      <c r="R13" s="1583"/>
      <c r="S13" s="1734" t="s">
        <v>1659</v>
      </c>
      <c r="T13" s="2100"/>
      <c r="U13" s="2100"/>
      <c r="V13" s="2100"/>
      <c r="W13" s="2100"/>
    </row>
    <row r="14" spans="1:23" ht="28.5">
      <c r="A14" s="728" t="s">
        <v>1666</v>
      </c>
      <c r="B14" s="726" t="s">
        <v>1667</v>
      </c>
      <c r="C14" s="727" t="s">
        <v>1668</v>
      </c>
      <c r="D14" s="717"/>
      <c r="E14" s="133"/>
      <c r="F14" s="1778"/>
      <c r="G14" s="722"/>
      <c r="H14" s="1777">
        <v>30</v>
      </c>
      <c r="I14" s="1778"/>
      <c r="J14" s="722"/>
      <c r="K14" s="722"/>
      <c r="L14" s="1778"/>
      <c r="M14" s="722"/>
      <c r="N14" s="722"/>
      <c r="O14" s="1778"/>
      <c r="P14" s="1776">
        <v>120000</v>
      </c>
      <c r="Q14" s="1583"/>
      <c r="R14" s="1583"/>
      <c r="S14" s="1734"/>
      <c r="T14" s="2100"/>
      <c r="U14" s="2100"/>
      <c r="V14" s="2100"/>
      <c r="W14" s="2100"/>
    </row>
    <row r="15" spans="1:23" ht="27">
      <c r="A15" s="647" t="s">
        <v>1669</v>
      </c>
      <c r="B15" s="734" t="s">
        <v>1670</v>
      </c>
      <c r="C15" s="734" t="s">
        <v>1671</v>
      </c>
      <c r="D15" s="722"/>
      <c r="E15" s="722"/>
      <c r="F15" s="1774"/>
      <c r="G15" s="717"/>
      <c r="H15" s="717"/>
      <c r="I15" s="1774"/>
      <c r="J15" s="717"/>
      <c r="K15" s="717"/>
      <c r="L15" s="1774"/>
      <c r="M15" s="717"/>
      <c r="N15" s="717"/>
      <c r="O15" s="1774"/>
      <c r="P15" s="1776">
        <v>110000</v>
      </c>
      <c r="Q15" s="1583"/>
      <c r="R15" s="1583"/>
      <c r="S15" s="1734" t="s">
        <v>1659</v>
      </c>
      <c r="T15" s="2100"/>
      <c r="U15" s="2100"/>
      <c r="V15" s="2100"/>
      <c r="W15" s="2100"/>
    </row>
    <row r="16" spans="1:23" ht="42.75">
      <c r="A16" s="643" t="s">
        <v>1672</v>
      </c>
      <c r="B16" s="726" t="s">
        <v>1673</v>
      </c>
      <c r="C16" s="1779" t="s">
        <v>1674</v>
      </c>
      <c r="D16" s="923">
        <v>1</v>
      </c>
      <c r="E16" s="716"/>
      <c r="F16" s="1778"/>
      <c r="G16" s="657"/>
      <c r="H16" s="728"/>
      <c r="I16" s="1778"/>
      <c r="J16" s="728"/>
      <c r="K16" s="728"/>
      <c r="L16" s="1778"/>
      <c r="M16" s="728"/>
      <c r="N16" s="729"/>
      <c r="O16" s="1778"/>
      <c r="P16" s="1776"/>
      <c r="Q16" s="1583"/>
      <c r="R16" s="1583"/>
      <c r="S16" s="1734"/>
      <c r="T16" s="2100"/>
      <c r="U16" s="2100"/>
      <c r="V16" s="2100"/>
      <c r="W16" s="2100"/>
    </row>
    <row r="17" spans="1:23" ht="42.75">
      <c r="A17" s="643" t="s">
        <v>1675</v>
      </c>
      <c r="B17" s="726" t="s">
        <v>1676</v>
      </c>
      <c r="C17" s="1779" t="s">
        <v>1677</v>
      </c>
      <c r="D17" s="1777">
        <v>5</v>
      </c>
      <c r="E17" s="1774"/>
      <c r="F17" s="1778"/>
      <c r="G17" s="657"/>
      <c r="H17" s="722"/>
      <c r="I17" s="1778"/>
      <c r="J17" s="722"/>
      <c r="K17" s="722"/>
      <c r="L17" s="1778"/>
      <c r="M17" s="722"/>
      <c r="N17" s="722"/>
      <c r="O17" s="1778"/>
      <c r="P17" s="1776"/>
      <c r="Q17" s="1583"/>
      <c r="R17" s="1583"/>
      <c r="S17" s="1734" t="s">
        <v>1659</v>
      </c>
      <c r="T17" s="2100"/>
      <c r="U17" s="2100"/>
      <c r="V17" s="2100"/>
      <c r="W17" s="2100"/>
    </row>
    <row r="18" spans="1:23" ht="42.75">
      <c r="A18" s="643" t="s">
        <v>1678</v>
      </c>
      <c r="B18" s="728" t="s">
        <v>1679</v>
      </c>
      <c r="C18" s="728" t="s">
        <v>1680</v>
      </c>
      <c r="D18" s="717"/>
      <c r="E18" s="717"/>
      <c r="F18" s="717"/>
      <c r="G18" s="1777">
        <v>1</v>
      </c>
      <c r="H18" s="1777">
        <v>1</v>
      </c>
      <c r="I18" s="1777">
        <v>1</v>
      </c>
      <c r="J18" s="1777">
        <v>1</v>
      </c>
      <c r="K18" s="717"/>
      <c r="L18" s="717"/>
      <c r="M18" s="717"/>
      <c r="N18" s="717"/>
      <c r="O18" s="717"/>
      <c r="P18" s="1776"/>
      <c r="Q18" s="1583"/>
      <c r="R18" s="1583"/>
      <c r="S18" s="1734"/>
      <c r="T18" s="2100"/>
      <c r="U18" s="2100"/>
      <c r="V18" s="2100"/>
      <c r="W18" s="2100"/>
    </row>
    <row r="19" spans="1:23" ht="42.75">
      <c r="A19" s="643" t="s">
        <v>1681</v>
      </c>
      <c r="B19" s="1780" t="s">
        <v>1682</v>
      </c>
      <c r="C19" s="952" t="s">
        <v>1683</v>
      </c>
      <c r="D19" s="956"/>
      <c r="E19" s="956"/>
      <c r="F19" s="1781">
        <v>20</v>
      </c>
      <c r="G19" s="1782"/>
      <c r="H19" s="1782"/>
      <c r="I19" s="1781">
        <v>20</v>
      </c>
      <c r="J19" s="1782"/>
      <c r="K19" s="1782"/>
      <c r="L19" s="1781">
        <v>20</v>
      </c>
      <c r="M19" s="956"/>
      <c r="N19" s="956"/>
      <c r="O19" s="956"/>
      <c r="P19" s="1783"/>
      <c r="Q19" s="1784"/>
      <c r="R19" s="1784"/>
      <c r="S19" s="1732"/>
      <c r="T19" s="2100"/>
      <c r="U19" s="2100"/>
      <c r="V19" s="2100"/>
      <c r="W19" s="2100"/>
    </row>
    <row r="20" spans="1:23" ht="27">
      <c r="A20" s="647" t="s">
        <v>1684</v>
      </c>
      <c r="B20" s="1785" t="s">
        <v>215</v>
      </c>
      <c r="C20" s="1786" t="s">
        <v>1685</v>
      </c>
      <c r="D20" s="1787"/>
      <c r="E20" s="1787"/>
      <c r="F20" s="1787"/>
      <c r="G20" s="1787"/>
      <c r="H20" s="1787"/>
      <c r="I20" s="1787"/>
      <c r="J20" s="1787"/>
      <c r="K20" s="1787"/>
      <c r="L20" s="956"/>
      <c r="M20" s="956"/>
      <c r="N20" s="956"/>
      <c r="O20" s="956"/>
      <c r="P20" s="1783"/>
      <c r="Q20" s="1784"/>
      <c r="R20" s="1784"/>
      <c r="S20" s="1732"/>
      <c r="T20" s="2100"/>
      <c r="U20" s="2100"/>
      <c r="V20" s="2100"/>
      <c r="W20" s="2100"/>
    </row>
    <row r="21" spans="1:23" ht="28.5">
      <c r="A21" s="643" t="s">
        <v>1686</v>
      </c>
      <c r="B21" s="1780" t="s">
        <v>215</v>
      </c>
      <c r="C21" s="1788" t="s">
        <v>231</v>
      </c>
      <c r="D21" s="1787"/>
      <c r="E21" s="1789">
        <v>20</v>
      </c>
      <c r="F21" s="1787"/>
      <c r="G21" s="1787"/>
      <c r="H21" s="1787"/>
      <c r="I21" s="956"/>
      <c r="J21" s="1787"/>
      <c r="K21" s="1787"/>
      <c r="L21" s="956"/>
      <c r="M21" s="956"/>
      <c r="N21" s="956"/>
      <c r="O21" s="956"/>
      <c r="P21" s="1783"/>
      <c r="Q21" s="1784"/>
      <c r="R21" s="1784"/>
      <c r="S21" s="1732"/>
      <c r="T21" s="2100"/>
      <c r="U21" s="2100"/>
      <c r="V21" s="2100"/>
      <c r="W21" s="2100"/>
    </row>
    <row r="22" spans="1:23" ht="28.5">
      <c r="A22" s="643" t="s">
        <v>1687</v>
      </c>
      <c r="B22" s="1780" t="s">
        <v>215</v>
      </c>
      <c r="C22" s="1788" t="s">
        <v>231</v>
      </c>
      <c r="D22" s="1787"/>
      <c r="E22" s="1787"/>
      <c r="F22" s="1789">
        <v>20</v>
      </c>
      <c r="G22" s="956"/>
      <c r="H22" s="1787"/>
      <c r="I22" s="1730"/>
      <c r="J22" s="1790"/>
      <c r="K22" s="1790"/>
      <c r="L22" s="956"/>
      <c r="M22" s="956"/>
      <c r="N22" s="956"/>
      <c r="O22" s="956"/>
      <c r="P22" s="1783"/>
      <c r="Q22" s="1784"/>
      <c r="R22" s="1784"/>
      <c r="S22" s="1732"/>
      <c r="T22" s="2100"/>
      <c r="U22" s="2100"/>
      <c r="V22" s="2100"/>
      <c r="W22" s="2100"/>
    </row>
    <row r="23" spans="1:23" ht="27">
      <c r="A23" s="647" t="s">
        <v>1688</v>
      </c>
      <c r="B23" s="1785" t="s">
        <v>464</v>
      </c>
      <c r="C23" s="1785" t="s">
        <v>1689</v>
      </c>
      <c r="D23" s="1787"/>
      <c r="E23" s="1787"/>
      <c r="F23" s="956"/>
      <c r="G23" s="1787"/>
      <c r="H23" s="1789">
        <v>38</v>
      </c>
      <c r="I23" s="1777">
        <v>33</v>
      </c>
      <c r="J23" s="1789">
        <v>26</v>
      </c>
      <c r="K23" s="1787"/>
      <c r="L23" s="956"/>
      <c r="M23" s="956"/>
      <c r="N23" s="956"/>
      <c r="O23" s="956"/>
      <c r="P23" s="1783"/>
      <c r="Q23" s="1784"/>
      <c r="R23" s="1784"/>
      <c r="S23" s="1734" t="s">
        <v>1659</v>
      </c>
      <c r="T23" s="2100"/>
      <c r="U23" s="2100"/>
      <c r="V23" s="2100"/>
      <c r="W23" s="2100"/>
    </row>
    <row r="24" spans="1:23" ht="42.75">
      <c r="A24" s="643" t="s">
        <v>1690</v>
      </c>
      <c r="B24" s="728" t="s">
        <v>1691</v>
      </c>
      <c r="C24" s="951" t="s">
        <v>1692</v>
      </c>
      <c r="D24" s="716"/>
      <c r="E24" s="716"/>
      <c r="F24" s="722"/>
      <c r="G24" s="728"/>
      <c r="H24" s="1789">
        <v>10</v>
      </c>
      <c r="I24" s="1789">
        <v>10</v>
      </c>
      <c r="J24" s="1789">
        <v>10</v>
      </c>
      <c r="K24" s="728"/>
      <c r="L24" s="722"/>
      <c r="M24" s="728"/>
      <c r="N24" s="728"/>
      <c r="O24" s="722"/>
      <c r="P24" s="1791">
        <v>240000</v>
      </c>
      <c r="Q24" s="728"/>
      <c r="R24" s="728"/>
      <c r="S24" s="1734" t="s">
        <v>1659</v>
      </c>
      <c r="T24" s="2100"/>
      <c r="U24" s="2100"/>
      <c r="V24" s="2100"/>
      <c r="W24" s="2100"/>
    </row>
    <row r="25" spans="1:23" ht="42.75">
      <c r="A25" s="643" t="s">
        <v>1693</v>
      </c>
      <c r="B25" s="728" t="s">
        <v>2542</v>
      </c>
      <c r="C25" s="951" t="s">
        <v>1694</v>
      </c>
      <c r="D25" s="716"/>
      <c r="E25" s="716"/>
      <c r="F25" s="722"/>
      <c r="G25" s="728"/>
      <c r="H25" s="1777">
        <v>13</v>
      </c>
      <c r="I25" s="1789">
        <v>13</v>
      </c>
      <c r="J25" s="133"/>
      <c r="K25" s="728"/>
      <c r="L25" s="722"/>
      <c r="M25" s="728"/>
      <c r="N25" s="728"/>
      <c r="O25" s="722"/>
      <c r="P25" s="1791">
        <v>175500</v>
      </c>
      <c r="Q25" s="728"/>
      <c r="R25" s="728"/>
      <c r="S25" s="1734" t="s">
        <v>1659</v>
      </c>
      <c r="T25" s="2100"/>
      <c r="U25" s="2100"/>
      <c r="V25" s="2100"/>
      <c r="W25" s="2100"/>
    </row>
    <row r="26" spans="1:23" ht="28.5">
      <c r="A26" s="643" t="s">
        <v>1695</v>
      </c>
      <c r="B26" s="728" t="s">
        <v>1696</v>
      </c>
      <c r="C26" s="951" t="s">
        <v>1697</v>
      </c>
      <c r="D26" s="716"/>
      <c r="E26" s="716"/>
      <c r="F26" s="722"/>
      <c r="G26" s="728"/>
      <c r="H26" s="133"/>
      <c r="I26" s="1789">
        <v>10</v>
      </c>
      <c r="J26" s="1789">
        <v>16</v>
      </c>
      <c r="K26" s="728"/>
      <c r="L26" s="722"/>
      <c r="M26" s="728"/>
      <c r="N26" s="728"/>
      <c r="O26" s="722"/>
      <c r="P26" s="1791">
        <v>222300</v>
      </c>
      <c r="Q26" s="728"/>
      <c r="R26" s="728"/>
      <c r="S26" s="1734" t="s">
        <v>1659</v>
      </c>
      <c r="T26" s="2100"/>
      <c r="U26" s="2100"/>
      <c r="V26" s="2100"/>
      <c r="W26" s="2100"/>
    </row>
    <row r="27" spans="1:23" ht="42.75">
      <c r="A27" s="643" t="s">
        <v>1698</v>
      </c>
      <c r="B27" s="726" t="s">
        <v>1699</v>
      </c>
      <c r="C27" s="638" t="s">
        <v>1700</v>
      </c>
      <c r="D27" s="717"/>
      <c r="E27" s="717"/>
      <c r="F27" s="1778"/>
      <c r="G27" s="722"/>
      <c r="H27" s="1777">
        <v>15</v>
      </c>
      <c r="I27" s="1778"/>
      <c r="J27" s="722"/>
      <c r="K27" s="722"/>
      <c r="L27" s="1778"/>
      <c r="M27" s="722"/>
      <c r="N27" s="722"/>
      <c r="O27" s="1778"/>
      <c r="P27" s="1776">
        <v>120000</v>
      </c>
      <c r="Q27" s="1583"/>
      <c r="R27" s="1583"/>
      <c r="S27" s="1734"/>
      <c r="T27" s="2100"/>
      <c r="U27" s="2100"/>
      <c r="V27" s="2100"/>
      <c r="W27" s="2100"/>
    </row>
    <row r="28" spans="1:23" ht="28.5">
      <c r="A28" s="643" t="s">
        <v>1701</v>
      </c>
      <c r="B28" s="951" t="s">
        <v>1702</v>
      </c>
      <c r="C28" s="951" t="s">
        <v>1703</v>
      </c>
      <c r="D28" s="1777">
        <v>4</v>
      </c>
      <c r="E28" s="717"/>
      <c r="F28" s="1778"/>
      <c r="G28" s="722"/>
      <c r="H28" s="133"/>
      <c r="I28" s="1778"/>
      <c r="J28" s="722"/>
      <c r="K28" s="722"/>
      <c r="L28" s="1778"/>
      <c r="M28" s="722"/>
      <c r="N28" s="722"/>
      <c r="O28" s="1778"/>
      <c r="P28" s="1776"/>
      <c r="Q28" s="1583"/>
      <c r="R28" s="1583"/>
      <c r="S28" s="1734" t="s">
        <v>1659</v>
      </c>
      <c r="T28" s="2100"/>
      <c r="U28" s="2100"/>
      <c r="V28" s="2100"/>
      <c r="W28" s="2100"/>
    </row>
    <row r="29" spans="1:23" ht="28.5">
      <c r="A29" s="643" t="s">
        <v>1704</v>
      </c>
      <c r="B29" s="951" t="s">
        <v>1702</v>
      </c>
      <c r="C29" s="951" t="s">
        <v>1703</v>
      </c>
      <c r="D29" s="133"/>
      <c r="E29" s="1777">
        <v>4</v>
      </c>
      <c r="F29" s="722"/>
      <c r="G29" s="722"/>
      <c r="H29" s="722"/>
      <c r="I29" s="1778"/>
      <c r="J29" s="722"/>
      <c r="K29" s="722"/>
      <c r="L29" s="1778"/>
      <c r="M29" s="722"/>
      <c r="N29" s="722"/>
      <c r="O29" s="1778"/>
      <c r="P29" s="1776">
        <v>1200000</v>
      </c>
      <c r="Q29" s="1583"/>
      <c r="R29" s="1583"/>
      <c r="S29" s="1734" t="s">
        <v>1659</v>
      </c>
      <c r="T29" s="2100"/>
      <c r="U29" s="2100"/>
      <c r="V29" s="2100"/>
      <c r="W29" s="2100"/>
    </row>
    <row r="30" spans="1:23" ht="57">
      <c r="A30" s="643" t="s">
        <v>1705</v>
      </c>
      <c r="B30" s="951" t="s">
        <v>1706</v>
      </c>
      <c r="C30" s="750">
        <v>1</v>
      </c>
      <c r="D30" s="657"/>
      <c r="E30" s="657"/>
      <c r="F30" s="657"/>
      <c r="G30" s="657"/>
      <c r="H30" s="657"/>
      <c r="I30" s="657"/>
      <c r="J30" s="657"/>
      <c r="K30" s="657"/>
      <c r="L30" s="657"/>
      <c r="M30" s="657"/>
      <c r="N30" s="657"/>
      <c r="O30" s="657"/>
      <c r="P30" s="1583">
        <v>700000</v>
      </c>
      <c r="Q30" s="657"/>
      <c r="R30" s="657"/>
      <c r="S30" s="1731"/>
      <c r="T30" s="2100"/>
      <c r="U30" s="2100"/>
      <c r="V30" s="2100"/>
      <c r="W30" s="2100"/>
    </row>
    <row r="31" spans="1:23" ht="41.25" thickBot="1">
      <c r="A31" s="1792" t="s">
        <v>1707</v>
      </c>
      <c r="B31" s="1793" t="s">
        <v>1708</v>
      </c>
      <c r="C31" s="1793"/>
      <c r="D31" s="1793"/>
      <c r="E31" s="1793"/>
      <c r="F31" s="1793"/>
      <c r="G31" s="1793"/>
      <c r="H31" s="1793"/>
      <c r="I31" s="1793"/>
      <c r="J31" s="1793"/>
      <c r="K31" s="1793"/>
      <c r="L31" s="1793"/>
      <c r="M31" s="1793"/>
      <c r="N31" s="1793"/>
      <c r="O31" s="1793"/>
      <c r="P31" s="1794"/>
      <c r="Q31" s="1795"/>
      <c r="R31" s="1795"/>
      <c r="S31" s="1796" t="s">
        <v>1709</v>
      </c>
      <c r="T31" s="2100"/>
      <c r="U31" s="2100"/>
      <c r="V31" s="2100"/>
      <c r="W31" s="2100"/>
    </row>
    <row r="32" spans="1:23" ht="28.5">
      <c r="A32" s="1767" t="s">
        <v>1710</v>
      </c>
      <c r="B32" s="1768" t="s">
        <v>1711</v>
      </c>
      <c r="C32" s="1797" t="s">
        <v>1712</v>
      </c>
      <c r="D32" s="929"/>
      <c r="E32" s="929"/>
      <c r="F32" s="1771">
        <v>1</v>
      </c>
      <c r="G32" s="929"/>
      <c r="H32" s="929"/>
      <c r="I32" s="929"/>
      <c r="J32" s="929"/>
      <c r="K32" s="929"/>
      <c r="L32" s="1798"/>
      <c r="M32" s="1799"/>
      <c r="N32" s="1799"/>
      <c r="O32" s="1798"/>
      <c r="P32" s="1776">
        <v>88975</v>
      </c>
      <c r="Q32" s="936"/>
      <c r="R32" s="936"/>
      <c r="S32" s="1800"/>
      <c r="T32" s="2100"/>
      <c r="U32" s="2100"/>
      <c r="V32" s="2100"/>
      <c r="W32" s="2100"/>
    </row>
    <row r="33" spans="1:23" ht="42.75">
      <c r="A33" s="643" t="s">
        <v>1713</v>
      </c>
      <c r="B33" s="728" t="s">
        <v>1714</v>
      </c>
      <c r="C33" s="951" t="s">
        <v>1712</v>
      </c>
      <c r="D33" s="717"/>
      <c r="E33" s="717"/>
      <c r="F33" s="717"/>
      <c r="G33" s="717"/>
      <c r="H33" s="1777">
        <v>1</v>
      </c>
      <c r="I33" s="717"/>
      <c r="J33" s="717"/>
      <c r="K33" s="717"/>
      <c r="L33" s="1778"/>
      <c r="M33" s="722"/>
      <c r="N33" s="722"/>
      <c r="O33" s="1778"/>
      <c r="P33" s="1776"/>
      <c r="Q33" s="1583"/>
      <c r="R33" s="717"/>
      <c r="S33" s="1801"/>
      <c r="T33" s="2100"/>
      <c r="U33" s="2100"/>
      <c r="V33" s="2100"/>
      <c r="W33" s="2100"/>
    </row>
    <row r="34" spans="1:23" ht="42.75">
      <c r="A34" s="643" t="s">
        <v>1715</v>
      </c>
      <c r="B34" s="728" t="s">
        <v>1716</v>
      </c>
      <c r="C34" s="951" t="s">
        <v>1712</v>
      </c>
      <c r="D34" s="717"/>
      <c r="E34" s="717"/>
      <c r="F34" s="717"/>
      <c r="G34" s="717"/>
      <c r="H34" s="1777">
        <v>1</v>
      </c>
      <c r="I34" s="1774"/>
      <c r="J34" s="717"/>
      <c r="K34" s="717"/>
      <c r="L34" s="1778"/>
      <c r="M34" s="717"/>
      <c r="N34" s="717"/>
      <c r="O34" s="1778"/>
      <c r="P34" s="1776"/>
      <c r="Q34" s="1583"/>
      <c r="R34" s="717"/>
      <c r="S34" s="1801"/>
      <c r="T34" s="2100"/>
      <c r="U34" s="2100"/>
      <c r="V34" s="2100"/>
      <c r="W34" s="2100"/>
    </row>
    <row r="35" spans="1:23" ht="43.5" customHeight="1">
      <c r="A35" s="643" t="s">
        <v>1717</v>
      </c>
      <c r="B35" s="728" t="s">
        <v>1718</v>
      </c>
      <c r="C35" s="951" t="s">
        <v>1719</v>
      </c>
      <c r="D35" s="717"/>
      <c r="E35" s="1777">
        <v>1</v>
      </c>
      <c r="F35" s="1777">
        <v>1</v>
      </c>
      <c r="G35" s="1777">
        <v>1</v>
      </c>
      <c r="H35" s="717"/>
      <c r="I35" s="717"/>
      <c r="J35" s="717"/>
      <c r="K35" s="717"/>
      <c r="L35" s="717"/>
      <c r="M35" s="717"/>
      <c r="N35" s="717"/>
      <c r="O35" s="717"/>
      <c r="P35" s="1776"/>
      <c r="Q35" s="1583"/>
      <c r="R35" s="1583"/>
      <c r="S35" s="1734"/>
      <c r="T35" s="2100"/>
      <c r="U35" s="2100"/>
      <c r="V35" s="2100"/>
      <c r="W35" s="2100"/>
    </row>
    <row r="36" spans="1:23" ht="28.5">
      <c r="A36" s="643" t="s">
        <v>1720</v>
      </c>
      <c r="B36" s="728" t="s">
        <v>1721</v>
      </c>
      <c r="C36" s="951" t="s">
        <v>1722</v>
      </c>
      <c r="D36" s="717"/>
      <c r="E36" s="717"/>
      <c r="F36" s="722"/>
      <c r="G36" s="717"/>
      <c r="H36" s="717"/>
      <c r="I36" s="1778"/>
      <c r="J36" s="717"/>
      <c r="K36" s="717"/>
      <c r="L36" s="1778"/>
      <c r="M36" s="1777">
        <v>1</v>
      </c>
      <c r="N36" s="722"/>
      <c r="O36" s="1778"/>
      <c r="P36" s="1776"/>
      <c r="Q36" s="1583"/>
      <c r="R36" s="1583"/>
      <c r="S36" s="1734" t="s">
        <v>1659</v>
      </c>
      <c r="T36" s="2100"/>
      <c r="U36" s="2100"/>
      <c r="V36" s="2100"/>
      <c r="W36" s="2100"/>
    </row>
    <row r="37" spans="1:23" ht="40.5">
      <c r="A37" s="647" t="s">
        <v>1723</v>
      </c>
      <c r="B37" s="734" t="s">
        <v>1724</v>
      </c>
      <c r="C37" s="734" t="s">
        <v>1725</v>
      </c>
      <c r="D37" s="717"/>
      <c r="E37" s="717"/>
      <c r="F37" s="1777">
        <v>113</v>
      </c>
      <c r="G37" s="717"/>
      <c r="H37" s="717"/>
      <c r="I37" s="1777">
        <v>114</v>
      </c>
      <c r="J37" s="717"/>
      <c r="K37" s="717"/>
      <c r="L37" s="1777">
        <v>113</v>
      </c>
      <c r="M37" s="717"/>
      <c r="N37" s="717"/>
      <c r="O37" s="717"/>
      <c r="P37" s="1776"/>
      <c r="Q37" s="1583"/>
      <c r="R37" s="1583"/>
      <c r="S37" s="1734"/>
      <c r="T37" s="2100"/>
      <c r="U37" s="2100"/>
      <c r="V37" s="2100"/>
      <c r="W37" s="2100"/>
    </row>
    <row r="38" spans="1:23" ht="94.5" customHeight="1">
      <c r="A38" s="643" t="s">
        <v>1726</v>
      </c>
      <c r="B38" s="728" t="s">
        <v>1727</v>
      </c>
      <c r="C38" s="951" t="s">
        <v>1728</v>
      </c>
      <c r="D38" s="717"/>
      <c r="E38" s="722"/>
      <c r="F38" s="1777">
        <v>1</v>
      </c>
      <c r="G38" s="722"/>
      <c r="H38" s="717"/>
      <c r="I38" s="717"/>
      <c r="J38" s="717"/>
      <c r="K38" s="717"/>
      <c r="L38" s="717"/>
      <c r="M38" s="717"/>
      <c r="N38" s="717"/>
      <c r="O38" s="717"/>
      <c r="P38" s="1776">
        <v>2056800</v>
      </c>
      <c r="Q38" s="1583"/>
      <c r="R38" s="1583"/>
      <c r="S38" s="1734"/>
      <c r="T38" s="2100"/>
      <c r="U38" s="2100"/>
      <c r="V38" s="2100"/>
      <c r="W38" s="2100"/>
    </row>
    <row r="39" spans="1:23" ht="28.5">
      <c r="A39" s="647" t="s">
        <v>1729</v>
      </c>
      <c r="B39" s="728" t="s">
        <v>1730</v>
      </c>
      <c r="C39" s="951" t="s">
        <v>1731</v>
      </c>
      <c r="D39" s="717"/>
      <c r="E39" s="722"/>
      <c r="F39" s="1777">
        <v>50</v>
      </c>
      <c r="G39" s="722"/>
      <c r="H39" s="717"/>
      <c r="I39" s="1775">
        <v>50</v>
      </c>
      <c r="J39" s="717"/>
      <c r="K39" s="722"/>
      <c r="L39" s="1777">
        <v>50</v>
      </c>
      <c r="M39" s="722"/>
      <c r="N39" s="722"/>
      <c r="O39" s="1778"/>
      <c r="P39" s="1776">
        <v>769500</v>
      </c>
      <c r="Q39" s="1583"/>
      <c r="R39" s="1583"/>
      <c r="S39" s="1734"/>
      <c r="T39" s="2100"/>
      <c r="U39" s="2100"/>
      <c r="V39" s="2100"/>
      <c r="W39" s="2100"/>
    </row>
    <row r="40" spans="1:23" ht="28.5">
      <c r="A40" s="643" t="s">
        <v>1732</v>
      </c>
      <c r="B40" s="728" t="s">
        <v>1733</v>
      </c>
      <c r="C40" s="951" t="s">
        <v>1734</v>
      </c>
      <c r="D40" s="717"/>
      <c r="E40" s="722"/>
      <c r="F40" s="722"/>
      <c r="G40" s="1777">
        <v>20</v>
      </c>
      <c r="H40" s="1778"/>
      <c r="I40" s="1778"/>
      <c r="J40" s="1777">
        <v>20</v>
      </c>
      <c r="K40" s="722"/>
      <c r="L40" s="1778"/>
      <c r="M40" s="722"/>
      <c r="N40" s="722"/>
      <c r="O40" s="1778"/>
      <c r="P40" s="1776">
        <v>148000</v>
      </c>
      <c r="Q40" s="1583"/>
      <c r="R40" s="1583"/>
      <c r="S40" s="1734"/>
      <c r="T40" s="2100"/>
      <c r="U40" s="2100"/>
      <c r="V40" s="2100"/>
      <c r="W40" s="2100"/>
    </row>
    <row r="41" spans="1:23" ht="42.75">
      <c r="A41" s="643" t="s">
        <v>1735</v>
      </c>
      <c r="B41" s="728" t="s">
        <v>1736</v>
      </c>
      <c r="C41" s="951" t="s">
        <v>1737</v>
      </c>
      <c r="D41" s="717"/>
      <c r="E41" s="722"/>
      <c r="F41" s="722"/>
      <c r="G41" s="722"/>
      <c r="H41" s="717"/>
      <c r="I41" s="717"/>
      <c r="J41" s="717"/>
      <c r="K41" s="1777">
        <v>1</v>
      </c>
      <c r="L41" s="717"/>
      <c r="M41" s="717"/>
      <c r="N41" s="717"/>
      <c r="O41" s="717"/>
      <c r="P41" s="1776">
        <v>1743000</v>
      </c>
      <c r="Q41" s="1583"/>
      <c r="R41" s="1583"/>
      <c r="S41" s="1734"/>
      <c r="T41" s="2100"/>
      <c r="U41" s="2100"/>
      <c r="V41" s="2100"/>
      <c r="W41" s="2100"/>
    </row>
    <row r="42" spans="1:23" ht="43.5" thickBot="1">
      <c r="A42" s="643" t="s">
        <v>1738</v>
      </c>
      <c r="B42" s="728" t="s">
        <v>1739</v>
      </c>
      <c r="C42" s="951" t="s">
        <v>1740</v>
      </c>
      <c r="D42" s="717"/>
      <c r="E42" s="1777">
        <v>10</v>
      </c>
      <c r="F42" s="1777">
        <v>15</v>
      </c>
      <c r="G42" s="133"/>
      <c r="H42" s="717"/>
      <c r="I42" s="717"/>
      <c r="J42" s="717"/>
      <c r="K42" s="717"/>
      <c r="L42" s="717"/>
      <c r="M42" s="717"/>
      <c r="N42" s="717"/>
      <c r="O42" s="717"/>
      <c r="P42" s="1776">
        <v>185700</v>
      </c>
      <c r="Q42" s="1583"/>
      <c r="R42" s="1583"/>
      <c r="S42" s="1734"/>
      <c r="T42" s="2101"/>
      <c r="U42" s="2101"/>
      <c r="V42" s="2101"/>
      <c r="W42" s="2101"/>
    </row>
    <row r="43" spans="1:23" ht="16.5">
      <c r="A43" s="2040" t="s">
        <v>1183</v>
      </c>
      <c r="B43" s="2040"/>
      <c r="C43" s="2040"/>
      <c r="D43" s="2040"/>
      <c r="E43" s="2040"/>
      <c r="F43" s="2040"/>
      <c r="G43" s="2040"/>
      <c r="H43" s="2040"/>
      <c r="I43" s="2040"/>
      <c r="J43" s="2040"/>
      <c r="K43" s="2040"/>
      <c r="L43" s="2040"/>
      <c r="M43" s="2040"/>
      <c r="N43" s="2040"/>
      <c r="O43" s="2040"/>
      <c r="P43" s="1802">
        <f>SUM(P12:P42)</f>
        <v>7879775</v>
      </c>
      <c r="Q43" s="90"/>
      <c r="R43" s="90"/>
      <c r="S43" s="175"/>
    </row>
    <row r="44" spans="1:23" ht="16.5">
      <c r="A44" s="77"/>
      <c r="B44" s="77"/>
      <c r="C44" s="77"/>
      <c r="D44" s="77"/>
      <c r="E44" s="77"/>
      <c r="F44" s="77"/>
      <c r="G44" s="77"/>
      <c r="H44" s="77"/>
      <c r="I44" s="77"/>
      <c r="J44" s="77"/>
      <c r="K44" s="77"/>
      <c r="L44" s="77"/>
      <c r="M44" s="77"/>
      <c r="N44" s="77"/>
      <c r="O44" s="77"/>
      <c r="P44" s="77"/>
      <c r="Q44" s="77"/>
      <c r="R44" s="77"/>
      <c r="S44" s="136"/>
    </row>
    <row r="45" spans="1:23" ht="16.5">
      <c r="A45" s="77"/>
      <c r="B45" s="77"/>
      <c r="C45" s="77"/>
      <c r="D45" s="77"/>
      <c r="E45" s="77"/>
      <c r="F45" s="77"/>
      <c r="G45" s="77"/>
      <c r="H45" s="77"/>
      <c r="I45" s="77"/>
      <c r="J45" s="77"/>
      <c r="K45" s="77"/>
      <c r="L45" s="77"/>
      <c r="M45" s="77"/>
      <c r="N45" s="77"/>
      <c r="O45" s="77"/>
      <c r="P45" s="77"/>
      <c r="Q45" s="77"/>
      <c r="R45" s="77"/>
      <c r="S45" s="136"/>
    </row>
    <row r="46" spans="1:23" ht="16.5">
      <c r="A46" s="77"/>
      <c r="B46" s="77"/>
      <c r="C46" s="77"/>
      <c r="D46" s="77"/>
      <c r="E46" s="77"/>
      <c r="F46" s="77"/>
      <c r="G46" s="77"/>
      <c r="H46" s="77"/>
      <c r="I46" s="77"/>
      <c r="J46" s="77"/>
      <c r="K46" s="77"/>
      <c r="L46" s="77"/>
      <c r="M46" s="77"/>
      <c r="N46" s="77"/>
      <c r="O46" s="77"/>
      <c r="P46" s="77"/>
      <c r="Q46" s="77"/>
      <c r="R46" s="77"/>
      <c r="S46" s="136"/>
    </row>
    <row r="47" spans="1:23" ht="16.5">
      <c r="A47" s="77"/>
      <c r="B47" s="77"/>
      <c r="C47" s="77"/>
      <c r="D47" s="77"/>
      <c r="E47" s="77"/>
      <c r="F47" s="77"/>
      <c r="G47" s="77"/>
      <c r="H47" s="77"/>
      <c r="I47" s="77"/>
      <c r="J47" s="77"/>
      <c r="K47" s="77"/>
      <c r="L47" s="77"/>
      <c r="M47" s="77"/>
      <c r="N47" s="77"/>
      <c r="O47" s="77"/>
      <c r="P47" s="77"/>
      <c r="Q47" s="77"/>
      <c r="R47" s="77"/>
      <c r="S47" s="136"/>
    </row>
    <row r="48" spans="1:23" ht="16.5">
      <c r="A48" s="77"/>
      <c r="B48" s="77"/>
      <c r="C48" s="77"/>
      <c r="D48" s="77"/>
      <c r="E48" s="77"/>
      <c r="F48" s="77"/>
      <c r="G48" s="77"/>
      <c r="H48" s="77"/>
      <c r="I48" s="77"/>
      <c r="J48" s="77"/>
      <c r="K48" s="77"/>
      <c r="L48" s="77"/>
      <c r="M48" s="77"/>
      <c r="N48" s="77"/>
      <c r="O48" s="77"/>
      <c r="P48" s="77"/>
      <c r="Q48" s="77"/>
      <c r="R48" s="77"/>
      <c r="S48" s="136"/>
    </row>
    <row r="49" spans="1:19" ht="16.5">
      <c r="A49" s="77"/>
      <c r="B49" s="77"/>
      <c r="C49" s="77"/>
      <c r="D49" s="77"/>
      <c r="E49" s="77"/>
      <c r="F49" s="77"/>
      <c r="G49" s="77"/>
      <c r="H49" s="77"/>
      <c r="I49" s="77"/>
      <c r="J49" s="77"/>
      <c r="K49" s="77"/>
      <c r="L49" s="77"/>
      <c r="M49" s="77"/>
      <c r="N49" s="77"/>
      <c r="O49" s="77"/>
      <c r="P49" s="77"/>
      <c r="Q49" s="77"/>
      <c r="R49" s="77"/>
      <c r="S49" s="136"/>
    </row>
    <row r="50" spans="1:19" ht="16.5">
      <c r="A50" s="77"/>
      <c r="B50" s="77"/>
      <c r="C50" s="77"/>
      <c r="D50" s="77"/>
      <c r="E50" s="77"/>
      <c r="F50" s="77"/>
      <c r="G50" s="77"/>
      <c r="H50" s="77"/>
      <c r="I50" s="77"/>
      <c r="J50" s="77"/>
      <c r="K50" s="77"/>
      <c r="L50" s="77"/>
      <c r="M50" s="77"/>
      <c r="N50" s="77"/>
      <c r="O50" s="77"/>
      <c r="P50" s="77"/>
      <c r="Q50" s="77"/>
      <c r="R50" s="77"/>
      <c r="S50" s="136"/>
    </row>
    <row r="51" spans="1:19" ht="16.5">
      <c r="A51" s="77"/>
      <c r="B51" s="77"/>
      <c r="C51" s="77"/>
      <c r="D51" s="77"/>
      <c r="E51" s="77"/>
      <c r="F51" s="77"/>
      <c r="G51" s="77"/>
      <c r="H51" s="77"/>
      <c r="I51" s="77"/>
      <c r="J51" s="77"/>
      <c r="K51" s="77"/>
      <c r="L51" s="77"/>
      <c r="M51" s="77"/>
      <c r="N51" s="77"/>
      <c r="O51" s="77"/>
      <c r="P51" s="77"/>
      <c r="Q51" s="77"/>
      <c r="R51" s="77"/>
      <c r="S51" s="136"/>
    </row>
  </sheetData>
  <mergeCells count="20">
    <mergeCell ref="A7:S7"/>
    <mergeCell ref="A1:A3"/>
    <mergeCell ref="B1:W1"/>
    <mergeCell ref="B2:W2"/>
    <mergeCell ref="B3:W3"/>
    <mergeCell ref="P8:S8"/>
    <mergeCell ref="T8:W8"/>
    <mergeCell ref="J8:L8"/>
    <mergeCell ref="M8:O8"/>
    <mergeCell ref="A43:O43"/>
    <mergeCell ref="A8:A9"/>
    <mergeCell ref="B8:B9"/>
    <mergeCell ref="C8:C9"/>
    <mergeCell ref="D8:F8"/>
    <mergeCell ref="G8:I8"/>
    <mergeCell ref="U9:V9"/>
    <mergeCell ref="T10:T42"/>
    <mergeCell ref="U10:U42"/>
    <mergeCell ref="V10:V42"/>
    <mergeCell ref="W10:W4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3"/>
  <sheetViews>
    <sheetView zoomScale="80" zoomScaleNormal="80" workbookViewId="0">
      <selection activeCell="A2" sqref="A2:L33"/>
    </sheetView>
  </sheetViews>
  <sheetFormatPr baseColWidth="10" defaultColWidth="11.140625" defaultRowHeight="15"/>
  <sheetData>
    <row r="1" spans="1:12" ht="15.75" thickBot="1"/>
    <row r="2" spans="1:12" ht="30.75" thickBot="1">
      <c r="A2" s="1973" t="s">
        <v>275</v>
      </c>
      <c r="B2" s="1974"/>
      <c r="C2" s="1974"/>
      <c r="D2" s="1974"/>
      <c r="E2" s="1974"/>
      <c r="F2" s="1974"/>
      <c r="G2" s="1974"/>
      <c r="H2" s="1974"/>
      <c r="I2" s="1974"/>
      <c r="J2" s="1974"/>
      <c r="K2" s="1974"/>
      <c r="L2" s="1975"/>
    </row>
    <row r="3" spans="1:12">
      <c r="A3" s="1882" t="s">
        <v>3546</v>
      </c>
      <c r="B3" s="1883"/>
      <c r="C3" s="1883"/>
      <c r="D3" s="1883"/>
      <c r="E3" s="1883"/>
      <c r="F3" s="1883"/>
      <c r="G3" s="1883"/>
      <c r="H3" s="1883"/>
      <c r="I3" s="1883"/>
      <c r="J3" s="1883"/>
      <c r="K3" s="1883"/>
      <c r="L3" s="1884"/>
    </row>
    <row r="4" spans="1:12">
      <c r="A4" s="1885"/>
      <c r="B4" s="1846"/>
      <c r="C4" s="1846"/>
      <c r="D4" s="1846"/>
      <c r="E4" s="1846"/>
      <c r="F4" s="1846"/>
      <c r="G4" s="1846"/>
      <c r="H4" s="1846"/>
      <c r="I4" s="1846"/>
      <c r="J4" s="1846"/>
      <c r="K4" s="1846"/>
      <c r="L4" s="1886"/>
    </row>
    <row r="5" spans="1:12">
      <c r="A5" s="1976" t="s">
        <v>3547</v>
      </c>
      <c r="B5" s="1977"/>
      <c r="C5" s="1977"/>
      <c r="D5" s="1977"/>
      <c r="E5" s="1977"/>
      <c r="F5" s="1977"/>
      <c r="G5" s="1977"/>
      <c r="H5" s="1977"/>
      <c r="I5" s="1977"/>
      <c r="J5" s="1977"/>
      <c r="K5" s="1977"/>
      <c r="L5" s="2103"/>
    </row>
    <row r="6" spans="1:12">
      <c r="A6" s="1976"/>
      <c r="B6" s="1977"/>
      <c r="C6" s="1977"/>
      <c r="D6" s="1977"/>
      <c r="E6" s="1977"/>
      <c r="F6" s="1977"/>
      <c r="G6" s="1977"/>
      <c r="H6" s="1977"/>
      <c r="I6" s="1977"/>
      <c r="J6" s="1977"/>
      <c r="K6" s="1977"/>
      <c r="L6" s="2103"/>
    </row>
    <row r="7" spans="1:12">
      <c r="A7" s="1976"/>
      <c r="B7" s="1977"/>
      <c r="C7" s="1977"/>
      <c r="D7" s="1977"/>
      <c r="E7" s="1977"/>
      <c r="F7" s="1977"/>
      <c r="G7" s="1977"/>
      <c r="H7" s="1977"/>
      <c r="I7" s="1977"/>
      <c r="J7" s="1977"/>
      <c r="K7" s="1977"/>
      <c r="L7" s="2103"/>
    </row>
    <row r="8" spans="1:12">
      <c r="A8" s="1976"/>
      <c r="B8" s="1977"/>
      <c r="C8" s="1977"/>
      <c r="D8" s="1977"/>
      <c r="E8" s="1977"/>
      <c r="F8" s="1977"/>
      <c r="G8" s="1977"/>
      <c r="H8" s="1977"/>
      <c r="I8" s="1977"/>
      <c r="J8" s="1977"/>
      <c r="K8" s="1977"/>
      <c r="L8" s="2103"/>
    </row>
    <row r="9" spans="1:12">
      <c r="A9" s="1976"/>
      <c r="B9" s="1977"/>
      <c r="C9" s="1977"/>
      <c r="D9" s="1977"/>
      <c r="E9" s="1977"/>
      <c r="F9" s="1977"/>
      <c r="G9" s="1977"/>
      <c r="H9" s="1977"/>
      <c r="I9" s="1977"/>
      <c r="J9" s="1977"/>
      <c r="K9" s="1977"/>
      <c r="L9" s="2103"/>
    </row>
    <row r="10" spans="1:12">
      <c r="A10" s="1976"/>
      <c r="B10" s="1977"/>
      <c r="C10" s="1977"/>
      <c r="D10" s="1977"/>
      <c r="E10" s="1977"/>
      <c r="F10" s="1977"/>
      <c r="G10" s="1977"/>
      <c r="H10" s="1977"/>
      <c r="I10" s="1977"/>
      <c r="J10" s="1977"/>
      <c r="K10" s="1977"/>
      <c r="L10" s="2103"/>
    </row>
    <row r="11" spans="1:12">
      <c r="A11" s="1976"/>
      <c r="B11" s="1977"/>
      <c r="C11" s="1977"/>
      <c r="D11" s="1977"/>
      <c r="E11" s="1977"/>
      <c r="F11" s="1977"/>
      <c r="G11" s="1977"/>
      <c r="H11" s="1977"/>
      <c r="I11" s="1977"/>
      <c r="J11" s="1977"/>
      <c r="K11" s="1977"/>
      <c r="L11" s="2103"/>
    </row>
    <row r="12" spans="1:12">
      <c r="A12" s="1976"/>
      <c r="B12" s="1977"/>
      <c r="C12" s="1977"/>
      <c r="D12" s="1977"/>
      <c r="E12" s="1977"/>
      <c r="F12" s="1977"/>
      <c r="G12" s="1977"/>
      <c r="H12" s="1977"/>
      <c r="I12" s="1977"/>
      <c r="J12" s="1977"/>
      <c r="K12" s="1977"/>
      <c r="L12" s="2103"/>
    </row>
    <row r="13" spans="1:12">
      <c r="A13" s="1976"/>
      <c r="B13" s="1977"/>
      <c r="C13" s="1977"/>
      <c r="D13" s="1977"/>
      <c r="E13" s="1977"/>
      <c r="F13" s="1977"/>
      <c r="G13" s="1977"/>
      <c r="H13" s="1977"/>
      <c r="I13" s="1977"/>
      <c r="J13" s="1977"/>
      <c r="K13" s="1977"/>
      <c r="L13" s="2103"/>
    </row>
    <row r="14" spans="1:12">
      <c r="A14" s="1976"/>
      <c r="B14" s="1977"/>
      <c r="C14" s="1977"/>
      <c r="D14" s="1977"/>
      <c r="E14" s="1977"/>
      <c r="F14" s="1977"/>
      <c r="G14" s="1977"/>
      <c r="H14" s="1977"/>
      <c r="I14" s="1977"/>
      <c r="J14" s="1977"/>
      <c r="K14" s="1977"/>
      <c r="L14" s="2103"/>
    </row>
    <row r="15" spans="1:12">
      <c r="A15" s="1976"/>
      <c r="B15" s="1977"/>
      <c r="C15" s="1977"/>
      <c r="D15" s="1977"/>
      <c r="E15" s="1977"/>
      <c r="F15" s="1977"/>
      <c r="G15" s="1977"/>
      <c r="H15" s="1977"/>
      <c r="I15" s="1977"/>
      <c r="J15" s="1977"/>
      <c r="K15" s="1977"/>
      <c r="L15" s="2103"/>
    </row>
    <row r="16" spans="1:12">
      <c r="A16" s="1976"/>
      <c r="B16" s="1977"/>
      <c r="C16" s="1977"/>
      <c r="D16" s="1977"/>
      <c r="E16" s="1977"/>
      <c r="F16" s="1977"/>
      <c r="G16" s="1977"/>
      <c r="H16" s="1977"/>
      <c r="I16" s="1977"/>
      <c r="J16" s="1977"/>
      <c r="K16" s="1977"/>
      <c r="L16" s="2103"/>
    </row>
    <row r="17" spans="1:12">
      <c r="A17" s="1976"/>
      <c r="B17" s="1977"/>
      <c r="C17" s="1977"/>
      <c r="D17" s="1977"/>
      <c r="E17" s="1977"/>
      <c r="F17" s="1977"/>
      <c r="G17" s="1977"/>
      <c r="H17" s="1977"/>
      <c r="I17" s="1977"/>
      <c r="J17" s="1977"/>
      <c r="K17" s="1977"/>
      <c r="L17" s="2103"/>
    </row>
    <row r="18" spans="1:12">
      <c r="A18" s="1976"/>
      <c r="B18" s="1977"/>
      <c r="C18" s="1977"/>
      <c r="D18" s="1977"/>
      <c r="E18" s="1977"/>
      <c r="F18" s="1977"/>
      <c r="G18" s="1977"/>
      <c r="H18" s="1977"/>
      <c r="I18" s="1977"/>
      <c r="J18" s="1977"/>
      <c r="K18" s="1977"/>
      <c r="L18" s="2103"/>
    </row>
    <row r="19" spans="1:12">
      <c r="A19" s="1976"/>
      <c r="B19" s="1977"/>
      <c r="C19" s="1977"/>
      <c r="D19" s="1977"/>
      <c r="E19" s="1977"/>
      <c r="F19" s="1977"/>
      <c r="G19" s="1977"/>
      <c r="H19" s="1977"/>
      <c r="I19" s="1977"/>
      <c r="J19" s="1977"/>
      <c r="K19" s="1977"/>
      <c r="L19" s="2103"/>
    </row>
    <row r="20" spans="1:12">
      <c r="A20" s="1976"/>
      <c r="B20" s="1977"/>
      <c r="C20" s="1977"/>
      <c r="D20" s="1977"/>
      <c r="E20" s="1977"/>
      <c r="F20" s="1977"/>
      <c r="G20" s="1977"/>
      <c r="H20" s="1977"/>
      <c r="I20" s="1977"/>
      <c r="J20" s="1977"/>
      <c r="K20" s="1977"/>
      <c r="L20" s="2103"/>
    </row>
    <row r="21" spans="1:12">
      <c r="A21" s="1976"/>
      <c r="B21" s="1977"/>
      <c r="C21" s="1977"/>
      <c r="D21" s="1977"/>
      <c r="E21" s="1977"/>
      <c r="F21" s="1977"/>
      <c r="G21" s="1977"/>
      <c r="H21" s="1977"/>
      <c r="I21" s="1977"/>
      <c r="J21" s="1977"/>
      <c r="K21" s="1977"/>
      <c r="L21" s="2103"/>
    </row>
    <row r="22" spans="1:12">
      <c r="A22" s="1976"/>
      <c r="B22" s="1977"/>
      <c r="C22" s="1977"/>
      <c r="D22" s="1977"/>
      <c r="E22" s="1977"/>
      <c r="F22" s="1977"/>
      <c r="G22" s="1977"/>
      <c r="H22" s="1977"/>
      <c r="I22" s="1977"/>
      <c r="J22" s="1977"/>
      <c r="K22" s="1977"/>
      <c r="L22" s="2103"/>
    </row>
    <row r="23" spans="1:12">
      <c r="A23" s="1976"/>
      <c r="B23" s="1977"/>
      <c r="C23" s="1977"/>
      <c r="D23" s="1977"/>
      <c r="E23" s="1977"/>
      <c r="F23" s="1977"/>
      <c r="G23" s="1977"/>
      <c r="H23" s="1977"/>
      <c r="I23" s="1977"/>
      <c r="J23" s="1977"/>
      <c r="K23" s="1977"/>
      <c r="L23" s="2103"/>
    </row>
    <row r="24" spans="1:12">
      <c r="A24" s="1976"/>
      <c r="B24" s="1977"/>
      <c r="C24" s="1977"/>
      <c r="D24" s="1977"/>
      <c r="E24" s="1977"/>
      <c r="F24" s="1977"/>
      <c r="G24" s="1977"/>
      <c r="H24" s="1977"/>
      <c r="I24" s="1977"/>
      <c r="J24" s="1977"/>
      <c r="K24" s="1977"/>
      <c r="L24" s="2103"/>
    </row>
    <row r="25" spans="1:12">
      <c r="A25" s="1976"/>
      <c r="B25" s="1977"/>
      <c r="C25" s="1977"/>
      <c r="D25" s="1977"/>
      <c r="E25" s="1977"/>
      <c r="F25" s="1977"/>
      <c r="G25" s="1977"/>
      <c r="H25" s="1977"/>
      <c r="I25" s="1977"/>
      <c r="J25" s="1977"/>
      <c r="K25" s="1977"/>
      <c r="L25" s="2103"/>
    </row>
    <row r="26" spans="1:12">
      <c r="A26" s="1976"/>
      <c r="B26" s="1977"/>
      <c r="C26" s="1977"/>
      <c r="D26" s="1977"/>
      <c r="E26" s="1977"/>
      <c r="F26" s="1977"/>
      <c r="G26" s="1977"/>
      <c r="H26" s="1977"/>
      <c r="I26" s="1977"/>
      <c r="J26" s="1977"/>
      <c r="K26" s="1977"/>
      <c r="L26" s="2103"/>
    </row>
    <row r="27" spans="1:12" ht="15.75" thickBot="1">
      <c r="A27" s="2104"/>
      <c r="B27" s="2105"/>
      <c r="C27" s="2105"/>
      <c r="D27" s="2105"/>
      <c r="E27" s="2105"/>
      <c r="F27" s="2105"/>
      <c r="G27" s="2105"/>
      <c r="H27" s="2105"/>
      <c r="I27" s="2105"/>
      <c r="J27" s="2105"/>
      <c r="K27" s="2105"/>
      <c r="L27" s="2106"/>
    </row>
    <row r="28" spans="1:12">
      <c r="A28" s="1844"/>
      <c r="B28" s="1844"/>
      <c r="C28" s="1844"/>
      <c r="D28" s="1844"/>
      <c r="E28" s="1844"/>
      <c r="F28" s="1844"/>
      <c r="G28" s="1844"/>
      <c r="H28" s="1844"/>
      <c r="I28" s="1844"/>
      <c r="J28" s="1844"/>
      <c r="K28" s="1844"/>
      <c r="L28" s="1844"/>
    </row>
    <row r="29" spans="1:12">
      <c r="A29" s="1844"/>
      <c r="B29" s="1844"/>
      <c r="C29" s="1844"/>
      <c r="D29" s="1844"/>
      <c r="E29" s="1844"/>
      <c r="F29" s="1844"/>
      <c r="G29" s="1844"/>
      <c r="H29" s="1844"/>
      <c r="I29" s="1844"/>
      <c r="J29" s="1844"/>
      <c r="K29" s="1844"/>
      <c r="L29" s="1844"/>
    </row>
    <row r="30" spans="1:12">
      <c r="A30" s="1844"/>
      <c r="B30" s="1844"/>
      <c r="C30" s="1844"/>
      <c r="D30" s="1844"/>
      <c r="E30" s="1844"/>
      <c r="F30" s="1844"/>
      <c r="G30" s="1844"/>
      <c r="H30" s="1844"/>
      <c r="I30" s="1844"/>
      <c r="J30" s="1844"/>
      <c r="K30" s="1844"/>
      <c r="L30" s="1844"/>
    </row>
    <row r="31" spans="1:12">
      <c r="A31" s="1844"/>
      <c r="B31" s="1844"/>
      <c r="C31" s="1844"/>
      <c r="D31" s="1844"/>
      <c r="E31" s="1844"/>
      <c r="F31" s="1844"/>
      <c r="G31" s="1844"/>
      <c r="H31" s="1844"/>
      <c r="I31" s="1844"/>
      <c r="J31" s="1844"/>
      <c r="K31" s="1844"/>
      <c r="L31" s="1844"/>
    </row>
    <row r="32" spans="1:12">
      <c r="A32" s="1844"/>
      <c r="B32" s="1844"/>
      <c r="C32" s="1844"/>
      <c r="D32" s="1844"/>
      <c r="E32" s="1844"/>
      <c r="F32" s="1844"/>
      <c r="G32" s="1844"/>
      <c r="H32" s="1844"/>
      <c r="I32" s="1844"/>
      <c r="J32" s="1844"/>
      <c r="K32" s="1844"/>
      <c r="L32" s="1844"/>
    </row>
    <row r="33" spans="1:12">
      <c r="A33" s="1844"/>
      <c r="B33" s="1844"/>
      <c r="C33" s="1844"/>
      <c r="D33" s="1844"/>
      <c r="E33" s="1844"/>
      <c r="F33" s="1844"/>
      <c r="G33" s="1844"/>
      <c r="H33" s="1844"/>
      <c r="I33" s="1844"/>
      <c r="J33" s="1844"/>
      <c r="K33" s="1844"/>
      <c r="L33" s="1844"/>
    </row>
  </sheetData>
  <mergeCells count="5">
    <mergeCell ref="A28:L33"/>
    <mergeCell ref="A2:L2"/>
    <mergeCell ref="A3:L4"/>
    <mergeCell ref="A5:L26"/>
    <mergeCell ref="A27:L2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topLeftCell="A4" zoomScale="70" zoomScaleNormal="70" workbookViewId="0">
      <selection activeCell="W13" sqref="W13:W77"/>
    </sheetView>
  </sheetViews>
  <sheetFormatPr baseColWidth="10" defaultColWidth="11.42578125" defaultRowHeight="17.25"/>
  <cols>
    <col min="1" max="1" width="38.5703125" style="20" customWidth="1"/>
    <col min="2" max="2" width="31.85546875" style="20" customWidth="1"/>
    <col min="3" max="3" width="24.42578125" style="20" customWidth="1"/>
    <col min="4" max="4" width="4.42578125" style="20" customWidth="1"/>
    <col min="5" max="5" width="3.5703125" style="20" customWidth="1"/>
    <col min="6" max="6" width="3.7109375" style="20" customWidth="1"/>
    <col min="7" max="7" width="4.42578125" style="20" customWidth="1"/>
    <col min="8" max="8" width="4.7109375" style="20" customWidth="1"/>
    <col min="9" max="9" width="4.5703125" style="20" customWidth="1"/>
    <col min="10" max="10" width="4.28515625" style="20" customWidth="1"/>
    <col min="11" max="11" width="4.5703125" style="20" customWidth="1"/>
    <col min="12" max="12" width="5" style="20" customWidth="1"/>
    <col min="13" max="13" width="4.5703125" style="20" customWidth="1"/>
    <col min="14" max="14" width="4.28515625" style="20" customWidth="1"/>
    <col min="15" max="15" width="4.85546875" style="20" customWidth="1"/>
    <col min="16" max="16" width="15.5703125" style="182" customWidth="1"/>
    <col min="17" max="17" width="15.28515625" style="20" customWidth="1"/>
    <col min="18" max="18" width="12.28515625" style="20" customWidth="1"/>
    <col min="19" max="19" width="13.28515625" style="20" customWidth="1"/>
    <col min="20" max="22" width="21.7109375" style="180" customWidth="1"/>
    <col min="23" max="23" width="22.85546875" customWidth="1"/>
  </cols>
  <sheetData>
    <row r="1" spans="1:23" s="178" customFormat="1" ht="27" thickBot="1">
      <c r="A1" s="2118"/>
      <c r="B1" s="1925" t="s">
        <v>3181</v>
      </c>
      <c r="C1" s="1926"/>
      <c r="D1" s="1926"/>
      <c r="E1" s="1926"/>
      <c r="F1" s="1926"/>
      <c r="G1" s="1926"/>
      <c r="H1" s="1926"/>
      <c r="I1" s="1926"/>
      <c r="J1" s="1926"/>
      <c r="K1" s="1926"/>
      <c r="L1" s="1926"/>
      <c r="M1" s="1926"/>
      <c r="N1" s="1926"/>
      <c r="O1" s="1926"/>
      <c r="P1" s="1926"/>
      <c r="Q1" s="1926"/>
      <c r="R1" s="1926"/>
      <c r="S1" s="1926"/>
      <c r="T1" s="1926"/>
      <c r="U1" s="1927"/>
      <c r="V1" s="1927"/>
      <c r="W1" s="1928"/>
    </row>
    <row r="2" spans="1:23" s="178" customFormat="1" ht="27" thickBot="1">
      <c r="A2" s="2119"/>
      <c r="B2" s="1925" t="s">
        <v>3182</v>
      </c>
      <c r="C2" s="1926"/>
      <c r="D2" s="1926"/>
      <c r="E2" s="1926"/>
      <c r="F2" s="1926"/>
      <c r="G2" s="1926"/>
      <c r="H2" s="1926"/>
      <c r="I2" s="1926"/>
      <c r="J2" s="1926"/>
      <c r="K2" s="1926"/>
      <c r="L2" s="1926"/>
      <c r="M2" s="1926"/>
      <c r="N2" s="1926"/>
      <c r="O2" s="1926"/>
      <c r="P2" s="1926"/>
      <c r="Q2" s="1926"/>
      <c r="R2" s="1926"/>
      <c r="S2" s="1926"/>
      <c r="T2" s="1926"/>
      <c r="U2" s="1927"/>
      <c r="V2" s="1927"/>
      <c r="W2" s="1928"/>
    </row>
    <row r="3" spans="1:23" s="178" customFormat="1" ht="30.75" thickBot="1">
      <c r="A3" s="2120"/>
      <c r="B3" s="2124" t="s">
        <v>275</v>
      </c>
      <c r="C3" s="2125"/>
      <c r="D3" s="2125"/>
      <c r="E3" s="2125"/>
      <c r="F3" s="2125"/>
      <c r="G3" s="2125"/>
      <c r="H3" s="2125"/>
      <c r="I3" s="2125"/>
      <c r="J3" s="2125"/>
      <c r="K3" s="2125"/>
      <c r="L3" s="2125"/>
      <c r="M3" s="2125"/>
      <c r="N3" s="2125"/>
      <c r="O3" s="2125"/>
      <c r="P3" s="2125"/>
      <c r="Q3" s="2125"/>
      <c r="R3" s="2125"/>
      <c r="S3" s="2125"/>
      <c r="T3" s="2125"/>
      <c r="U3" s="2126"/>
      <c r="V3" s="2126"/>
      <c r="W3" s="2127"/>
    </row>
    <row r="4" spans="1:23" ht="15.75">
      <c r="A4" s="2130"/>
      <c r="B4" s="2130"/>
      <c r="C4" s="2130"/>
      <c r="D4" s="2130"/>
      <c r="E4" s="2130"/>
      <c r="F4" s="2130"/>
      <c r="G4" s="2130"/>
      <c r="H4" s="2130"/>
      <c r="I4" s="2130"/>
      <c r="J4" s="2130"/>
      <c r="K4" s="2130"/>
      <c r="L4" s="2130"/>
      <c r="M4" s="2130"/>
      <c r="N4" s="2130"/>
      <c r="O4" s="2130"/>
      <c r="P4" s="2130"/>
      <c r="Q4" s="2130"/>
      <c r="R4" s="2130"/>
      <c r="S4" s="179"/>
    </row>
    <row r="5" spans="1:23" ht="15.75">
      <c r="A5" s="2116"/>
      <c r="B5" s="2116"/>
      <c r="C5" s="2116"/>
      <c r="D5" s="2116"/>
      <c r="E5" s="2116"/>
      <c r="F5" s="2116"/>
      <c r="G5" s="2116"/>
      <c r="H5" s="2116"/>
      <c r="I5" s="2116"/>
      <c r="J5" s="2116"/>
      <c r="K5" s="2116"/>
      <c r="L5" s="2116"/>
      <c r="M5" s="2116"/>
      <c r="N5" s="2116"/>
      <c r="O5" s="2116"/>
      <c r="P5" s="2116"/>
      <c r="Q5" s="2116"/>
      <c r="R5" s="2116"/>
      <c r="S5" s="2116"/>
      <c r="T5" s="2116"/>
      <c r="U5" s="355"/>
      <c r="V5" s="355"/>
      <c r="W5" s="355"/>
    </row>
    <row r="6" spans="1:23">
      <c r="A6" s="2116" t="s">
        <v>3183</v>
      </c>
      <c r="B6" s="2116"/>
      <c r="C6" s="2116"/>
      <c r="D6" s="2116"/>
      <c r="E6" s="2116"/>
      <c r="F6" s="397"/>
      <c r="G6" s="397"/>
      <c r="H6" s="398"/>
      <c r="I6" s="398"/>
      <c r="J6" s="12"/>
      <c r="K6" s="12"/>
      <c r="L6" s="12"/>
      <c r="M6" s="12"/>
      <c r="N6" s="12"/>
      <c r="O6" s="12"/>
      <c r="P6" s="181"/>
      <c r="Q6" s="12"/>
      <c r="R6" s="12"/>
      <c r="S6" s="12"/>
    </row>
    <row r="7" spans="1:23">
      <c r="A7" s="2117" t="s">
        <v>118</v>
      </c>
      <c r="B7" s="2117"/>
      <c r="C7" s="2117"/>
      <c r="D7" s="2117"/>
      <c r="E7" s="2117"/>
      <c r="F7" s="2117"/>
      <c r="G7" s="2117"/>
      <c r="H7" s="2117"/>
      <c r="I7" s="2117"/>
      <c r="S7" s="12"/>
    </row>
    <row r="8" spans="1:23" ht="22.7" customHeight="1">
      <c r="A8" s="2117" t="s">
        <v>3184</v>
      </c>
      <c r="B8" s="2117"/>
      <c r="C8" s="2117"/>
      <c r="D8" s="2117"/>
      <c r="E8" s="2117"/>
      <c r="F8" s="2117"/>
      <c r="G8" s="2117"/>
      <c r="H8" s="2117"/>
      <c r="I8" s="2117"/>
      <c r="J8" s="21"/>
      <c r="K8" s="21"/>
      <c r="L8" s="21"/>
      <c r="M8" s="21"/>
      <c r="N8" s="21"/>
      <c r="O8" s="21"/>
      <c r="Q8" s="21"/>
      <c r="R8" s="21"/>
      <c r="S8" s="12"/>
    </row>
    <row r="9" spans="1:23" ht="21" customHeight="1">
      <c r="A9" s="396" t="s">
        <v>277</v>
      </c>
      <c r="B9" s="397"/>
      <c r="C9" s="399"/>
      <c r="D9" s="397"/>
      <c r="E9" s="397"/>
      <c r="F9" s="397"/>
      <c r="G9" s="397"/>
      <c r="H9" s="400"/>
      <c r="I9" s="400"/>
      <c r="J9" s="21"/>
      <c r="K9" s="21"/>
      <c r="L9" s="21"/>
      <c r="M9" s="21"/>
      <c r="N9" s="21"/>
      <c r="O9" s="21"/>
      <c r="Q9" s="21"/>
      <c r="R9" s="21"/>
      <c r="S9" s="12"/>
    </row>
    <row r="10" spans="1:23" ht="17.25" customHeight="1">
      <c r="A10" s="2117" t="s">
        <v>2822</v>
      </c>
      <c r="B10" s="2117"/>
      <c r="C10" s="2117"/>
      <c r="D10" s="2117"/>
      <c r="E10" s="2117"/>
      <c r="F10" s="2117"/>
      <c r="G10" s="397"/>
      <c r="H10" s="400"/>
      <c r="I10" s="400"/>
      <c r="J10" s="21"/>
      <c r="K10" s="21"/>
      <c r="L10" s="21"/>
      <c r="M10" s="21"/>
      <c r="N10" s="21"/>
      <c r="O10" s="21"/>
      <c r="Q10" s="21"/>
      <c r="R10" s="21"/>
      <c r="S10" s="12"/>
    </row>
    <row r="11" spans="1:23" ht="14.65" customHeight="1">
      <c r="A11" s="1939" t="s">
        <v>2210</v>
      </c>
      <c r="B11" s="1939" t="s">
        <v>3178</v>
      </c>
      <c r="C11" s="1939" t="s">
        <v>121</v>
      </c>
      <c r="D11" s="1929" t="s">
        <v>0</v>
      </c>
      <c r="E11" s="1929"/>
      <c r="F11" s="1929"/>
      <c r="G11" s="1929" t="s">
        <v>1</v>
      </c>
      <c r="H11" s="1929"/>
      <c r="I11" s="1929"/>
      <c r="J11" s="1929" t="s">
        <v>2</v>
      </c>
      <c r="K11" s="1929"/>
      <c r="L11" s="1929"/>
      <c r="M11" s="1929" t="s">
        <v>3</v>
      </c>
      <c r="N11" s="1929"/>
      <c r="O11" s="1929"/>
      <c r="P11" s="1929" t="s">
        <v>21</v>
      </c>
      <c r="Q11" s="1929"/>
      <c r="R11" s="1929"/>
      <c r="S11" s="1929"/>
      <c r="T11" s="1930" t="s">
        <v>3177</v>
      </c>
      <c r="U11" s="1930"/>
      <c r="V11" s="1930"/>
      <c r="W11" s="1930"/>
    </row>
    <row r="12" spans="1:23" ht="25.5">
      <c r="A12" s="1939"/>
      <c r="B12" s="1939"/>
      <c r="C12" s="1939"/>
      <c r="D12" s="543" t="s">
        <v>4</v>
      </c>
      <c r="E12" s="543" t="s">
        <v>5</v>
      </c>
      <c r="F12" s="543" t="s">
        <v>6</v>
      </c>
      <c r="G12" s="543" t="s">
        <v>7</v>
      </c>
      <c r="H12" s="543" t="s">
        <v>8</v>
      </c>
      <c r="I12" s="543" t="s">
        <v>9</v>
      </c>
      <c r="J12" s="543" t="s">
        <v>10</v>
      </c>
      <c r="K12" s="543" t="s">
        <v>11</v>
      </c>
      <c r="L12" s="543" t="s">
        <v>12</v>
      </c>
      <c r="M12" s="543" t="s">
        <v>13</v>
      </c>
      <c r="N12" s="543" t="s">
        <v>14</v>
      </c>
      <c r="O12" s="543" t="s">
        <v>15</v>
      </c>
      <c r="P12" s="545" t="s">
        <v>22</v>
      </c>
      <c r="Q12" s="545" t="s">
        <v>3063</v>
      </c>
      <c r="R12" s="545" t="s">
        <v>23</v>
      </c>
      <c r="S12" s="543" t="s">
        <v>16</v>
      </c>
      <c r="T12" s="543" t="s">
        <v>3161</v>
      </c>
      <c r="U12" s="2128" t="s">
        <v>3375</v>
      </c>
      <c r="V12" s="2129"/>
      <c r="W12" s="543" t="s">
        <v>3176</v>
      </c>
    </row>
    <row r="13" spans="1:23" s="87" customFormat="1" ht="37.5" customHeight="1">
      <c r="A13" s="2132" t="s">
        <v>2823</v>
      </c>
      <c r="B13" s="541" t="s">
        <v>2825</v>
      </c>
      <c r="C13" s="541" t="s">
        <v>2824</v>
      </c>
      <c r="D13" s="541"/>
      <c r="E13" s="541"/>
      <c r="F13" s="541"/>
      <c r="G13" s="541"/>
      <c r="H13" s="541"/>
      <c r="I13" s="541"/>
      <c r="J13" s="541"/>
      <c r="K13" s="541"/>
      <c r="L13" s="541"/>
      <c r="M13" s="541"/>
      <c r="N13" s="541"/>
      <c r="O13" s="541"/>
      <c r="P13" s="2134">
        <v>820228</v>
      </c>
      <c r="Q13" s="541"/>
      <c r="R13" s="541"/>
      <c r="S13" s="542" t="s">
        <v>1985</v>
      </c>
      <c r="T13" s="2109" t="s">
        <v>3216</v>
      </c>
      <c r="U13" s="2109" t="s">
        <v>3443</v>
      </c>
      <c r="V13" s="2109" t="s">
        <v>3556</v>
      </c>
      <c r="W13" s="2109" t="s">
        <v>3217</v>
      </c>
    </row>
    <row r="14" spans="1:23" s="87" customFormat="1" ht="45" customHeight="1" thickBot="1">
      <c r="A14" s="2133"/>
      <c r="B14" s="473" t="s">
        <v>2826</v>
      </c>
      <c r="C14" s="473" t="s">
        <v>2827</v>
      </c>
      <c r="D14" s="473"/>
      <c r="E14" s="473"/>
      <c r="F14" s="473"/>
      <c r="G14" s="473"/>
      <c r="H14" s="473"/>
      <c r="I14" s="473"/>
      <c r="J14" s="473"/>
      <c r="K14" s="473"/>
      <c r="L14" s="473"/>
      <c r="M14" s="473"/>
      <c r="N14" s="473"/>
      <c r="O14" s="473"/>
      <c r="P14" s="2135"/>
      <c r="Q14" s="473"/>
      <c r="R14" s="473"/>
      <c r="S14" s="487"/>
      <c r="T14" s="2109"/>
      <c r="U14" s="2109"/>
      <c r="V14" s="2109"/>
      <c r="W14" s="2109"/>
    </row>
    <row r="15" spans="1:23" s="87" customFormat="1" ht="51.75" customHeight="1">
      <c r="A15" s="469" t="s">
        <v>1986</v>
      </c>
      <c r="B15" s="470" t="s">
        <v>1987</v>
      </c>
      <c r="C15" s="470" t="s">
        <v>1988</v>
      </c>
      <c r="D15" s="471"/>
      <c r="E15" s="471"/>
      <c r="F15" s="471"/>
      <c r="G15" s="471"/>
      <c r="H15" s="471"/>
      <c r="I15" s="471"/>
      <c r="J15" s="471"/>
      <c r="K15" s="471"/>
      <c r="L15" s="471"/>
      <c r="M15" s="471"/>
      <c r="N15" s="471"/>
      <c r="O15" s="472"/>
      <c r="P15" s="488"/>
      <c r="Q15" s="489"/>
      <c r="R15" s="490"/>
      <c r="S15" s="491"/>
      <c r="T15" s="2109"/>
      <c r="U15" s="2109"/>
      <c r="V15" s="2109"/>
      <c r="W15" s="2109"/>
    </row>
    <row r="16" spans="1:23" s="87" customFormat="1" ht="34.35" customHeight="1">
      <c r="A16" s="410" t="s">
        <v>1989</v>
      </c>
      <c r="B16" s="411" t="s">
        <v>1990</v>
      </c>
      <c r="C16" s="411" t="s">
        <v>1991</v>
      </c>
      <c r="D16" s="429">
        <v>8</v>
      </c>
      <c r="E16" s="429">
        <v>15</v>
      </c>
      <c r="F16" s="429">
        <v>15</v>
      </c>
      <c r="G16" s="429">
        <v>15</v>
      </c>
      <c r="H16" s="429">
        <v>20</v>
      </c>
      <c r="I16" s="429">
        <v>20</v>
      </c>
      <c r="J16" s="429">
        <v>20</v>
      </c>
      <c r="K16" s="429">
        <v>20</v>
      </c>
      <c r="L16" s="429">
        <v>20</v>
      </c>
      <c r="M16" s="429">
        <v>20</v>
      </c>
      <c r="N16" s="429">
        <v>20</v>
      </c>
      <c r="O16" s="429">
        <v>7</v>
      </c>
      <c r="P16" s="492">
        <v>98775</v>
      </c>
      <c r="Q16" s="493"/>
      <c r="R16" s="494"/>
      <c r="S16" s="495"/>
      <c r="T16" s="2109"/>
      <c r="U16" s="2109"/>
      <c r="V16" s="2109"/>
      <c r="W16" s="2109"/>
    </row>
    <row r="17" spans="1:23" s="87" customFormat="1" ht="45" customHeight="1">
      <c r="A17" s="410" t="s">
        <v>1992</v>
      </c>
      <c r="B17" s="411" t="s">
        <v>1993</v>
      </c>
      <c r="C17" s="411" t="s">
        <v>1994</v>
      </c>
      <c r="D17" s="429">
        <v>8</v>
      </c>
      <c r="E17" s="429">
        <v>15</v>
      </c>
      <c r="F17" s="429">
        <v>15</v>
      </c>
      <c r="G17" s="429">
        <v>15</v>
      </c>
      <c r="H17" s="429">
        <v>20</v>
      </c>
      <c r="I17" s="429">
        <v>20</v>
      </c>
      <c r="J17" s="429">
        <v>20</v>
      </c>
      <c r="K17" s="429">
        <v>20</v>
      </c>
      <c r="L17" s="429">
        <v>20</v>
      </c>
      <c r="M17" s="429">
        <v>20</v>
      </c>
      <c r="N17" s="429">
        <v>20</v>
      </c>
      <c r="O17" s="429">
        <v>7</v>
      </c>
      <c r="P17" s="492">
        <v>98775</v>
      </c>
      <c r="Q17" s="414"/>
      <c r="R17" s="414"/>
      <c r="S17" s="496"/>
      <c r="T17" s="2109"/>
      <c r="U17" s="2109"/>
      <c r="V17" s="2109"/>
      <c r="W17" s="2109"/>
    </row>
    <row r="18" spans="1:23" s="87" customFormat="1" ht="51.95" customHeight="1">
      <c r="A18" s="430" t="s">
        <v>1995</v>
      </c>
      <c r="B18" s="431" t="s">
        <v>1996</v>
      </c>
      <c r="C18" s="431" t="s">
        <v>1994</v>
      </c>
      <c r="D18" s="429">
        <v>10</v>
      </c>
      <c r="E18" s="429">
        <v>10</v>
      </c>
      <c r="F18" s="429">
        <v>10</v>
      </c>
      <c r="G18" s="429">
        <v>10</v>
      </c>
      <c r="H18" s="429">
        <v>10</v>
      </c>
      <c r="I18" s="429">
        <v>30</v>
      </c>
      <c r="J18" s="429">
        <v>30</v>
      </c>
      <c r="K18" s="429">
        <v>30</v>
      </c>
      <c r="L18" s="429">
        <v>20</v>
      </c>
      <c r="M18" s="429">
        <v>20</v>
      </c>
      <c r="N18" s="429">
        <v>10</v>
      </c>
      <c r="O18" s="429">
        <v>10</v>
      </c>
      <c r="P18" s="497">
        <v>296375</v>
      </c>
      <c r="Q18" s="414"/>
      <c r="R18" s="414"/>
      <c r="S18" s="496"/>
      <c r="T18" s="2109"/>
      <c r="U18" s="2109"/>
      <c r="V18" s="2109"/>
      <c r="W18" s="2109"/>
    </row>
    <row r="19" spans="1:23" s="87" customFormat="1" ht="36.950000000000003" customHeight="1">
      <c r="A19" s="410" t="s">
        <v>1997</v>
      </c>
      <c r="B19" s="411" t="s">
        <v>1998</v>
      </c>
      <c r="C19" s="411" t="s">
        <v>1999</v>
      </c>
      <c r="D19" s="429">
        <v>20</v>
      </c>
      <c r="E19" s="429">
        <v>30</v>
      </c>
      <c r="F19" s="429">
        <v>30</v>
      </c>
      <c r="G19" s="429">
        <v>25</v>
      </c>
      <c r="H19" s="429">
        <v>40</v>
      </c>
      <c r="I19" s="429">
        <v>40</v>
      </c>
      <c r="J19" s="429">
        <v>40</v>
      </c>
      <c r="K19" s="429">
        <v>40</v>
      </c>
      <c r="L19" s="429">
        <v>40</v>
      </c>
      <c r="M19" s="429">
        <v>40</v>
      </c>
      <c r="N19" s="429">
        <v>40</v>
      </c>
      <c r="O19" s="429">
        <v>15</v>
      </c>
      <c r="P19" s="492">
        <v>276570</v>
      </c>
      <c r="Q19" s="414"/>
      <c r="R19" s="414"/>
      <c r="S19" s="496"/>
      <c r="T19" s="2109"/>
      <c r="U19" s="2109"/>
      <c r="V19" s="2109"/>
      <c r="W19" s="2109"/>
    </row>
    <row r="20" spans="1:23" s="87" customFormat="1" ht="45" customHeight="1">
      <c r="A20" s="410" t="s">
        <v>2000</v>
      </c>
      <c r="B20" s="411" t="s">
        <v>2001</v>
      </c>
      <c r="C20" s="411" t="s">
        <v>2002</v>
      </c>
      <c r="D20" s="429">
        <v>20</v>
      </c>
      <c r="E20" s="429">
        <v>75</v>
      </c>
      <c r="F20" s="429">
        <v>75</v>
      </c>
      <c r="G20" s="429">
        <v>75</v>
      </c>
      <c r="H20" s="429">
        <v>75</v>
      </c>
      <c r="I20" s="429">
        <v>75</v>
      </c>
      <c r="J20" s="429">
        <v>75</v>
      </c>
      <c r="K20" s="429">
        <v>75</v>
      </c>
      <c r="L20" s="429">
        <v>75</v>
      </c>
      <c r="M20" s="429">
        <v>75</v>
      </c>
      <c r="N20" s="429">
        <v>75</v>
      </c>
      <c r="O20" s="429">
        <v>30</v>
      </c>
      <c r="P20" s="492">
        <v>790200</v>
      </c>
      <c r="Q20" s="414"/>
      <c r="R20" s="414"/>
      <c r="S20" s="496"/>
      <c r="T20" s="2109"/>
      <c r="U20" s="2109"/>
      <c r="V20" s="2109"/>
      <c r="W20" s="2109"/>
    </row>
    <row r="21" spans="1:23" s="87" customFormat="1" ht="48.95" customHeight="1">
      <c r="A21" s="410" t="s">
        <v>2003</v>
      </c>
      <c r="B21" s="411" t="s">
        <v>2004</v>
      </c>
      <c r="C21" s="411" t="s">
        <v>1994</v>
      </c>
      <c r="D21" s="429">
        <v>8</v>
      </c>
      <c r="E21" s="429">
        <v>15</v>
      </c>
      <c r="F21" s="429">
        <v>15</v>
      </c>
      <c r="G21" s="429">
        <v>15</v>
      </c>
      <c r="H21" s="429">
        <v>20</v>
      </c>
      <c r="I21" s="429">
        <v>20</v>
      </c>
      <c r="J21" s="429">
        <v>20</v>
      </c>
      <c r="K21" s="429">
        <v>20</v>
      </c>
      <c r="L21" s="429">
        <v>20</v>
      </c>
      <c r="M21" s="429">
        <v>20</v>
      </c>
      <c r="N21" s="429">
        <v>20</v>
      </c>
      <c r="O21" s="429">
        <v>7</v>
      </c>
      <c r="P21" s="492">
        <v>296325</v>
      </c>
      <c r="Q21" s="414"/>
      <c r="R21" s="414"/>
      <c r="S21" s="496"/>
      <c r="T21" s="2109"/>
      <c r="U21" s="2109"/>
      <c r="V21" s="2109"/>
      <c r="W21" s="2109"/>
    </row>
    <row r="22" spans="1:23" s="87" customFormat="1" ht="43.5" customHeight="1">
      <c r="A22" s="415" t="s">
        <v>2005</v>
      </c>
      <c r="B22" s="414" t="s">
        <v>2006</v>
      </c>
      <c r="C22" s="414" t="s">
        <v>2007</v>
      </c>
      <c r="D22" s="427"/>
      <c r="E22" s="427"/>
      <c r="F22" s="427"/>
      <c r="G22" s="427"/>
      <c r="H22" s="427"/>
      <c r="I22" s="427"/>
      <c r="J22" s="427"/>
      <c r="K22" s="427"/>
      <c r="L22" s="427"/>
      <c r="M22" s="427"/>
      <c r="N22" s="427"/>
      <c r="O22" s="428"/>
      <c r="P22" s="492" t="s">
        <v>2008</v>
      </c>
      <c r="Q22" s="498"/>
      <c r="R22" s="499"/>
      <c r="S22" s="500"/>
      <c r="T22" s="2109"/>
      <c r="U22" s="2109"/>
      <c r="V22" s="2109"/>
      <c r="W22" s="2109"/>
    </row>
    <row r="23" spans="1:23" s="87" customFormat="1" ht="48.75" customHeight="1">
      <c r="A23" s="410" t="s">
        <v>2009</v>
      </c>
      <c r="B23" s="411" t="s">
        <v>2010</v>
      </c>
      <c r="C23" s="411" t="s">
        <v>2011</v>
      </c>
      <c r="D23" s="429">
        <v>30</v>
      </c>
      <c r="E23" s="429">
        <v>50</v>
      </c>
      <c r="F23" s="429">
        <v>50</v>
      </c>
      <c r="G23" s="429">
        <v>50</v>
      </c>
      <c r="H23" s="429">
        <v>50</v>
      </c>
      <c r="I23" s="429">
        <v>60</v>
      </c>
      <c r="J23" s="429">
        <v>60</v>
      </c>
      <c r="K23" s="429">
        <v>60</v>
      </c>
      <c r="L23" s="429">
        <v>60</v>
      </c>
      <c r="M23" s="429">
        <v>50</v>
      </c>
      <c r="N23" s="429">
        <v>50</v>
      </c>
      <c r="O23" s="429">
        <v>30</v>
      </c>
      <c r="P23" s="492">
        <v>395100</v>
      </c>
      <c r="Q23" s="414"/>
      <c r="R23" s="414"/>
      <c r="S23" s="496"/>
      <c r="T23" s="2109"/>
      <c r="U23" s="2109"/>
      <c r="V23" s="2109"/>
      <c r="W23" s="2109"/>
    </row>
    <row r="24" spans="1:23" s="87" customFormat="1" ht="57.75" customHeight="1">
      <c r="A24" s="410" t="s">
        <v>2012</v>
      </c>
      <c r="B24" s="411" t="s">
        <v>2013</v>
      </c>
      <c r="C24" s="411" t="s">
        <v>2014</v>
      </c>
      <c r="D24" s="429">
        <v>60</v>
      </c>
      <c r="E24" s="429">
        <v>100</v>
      </c>
      <c r="F24" s="429">
        <v>100</v>
      </c>
      <c r="G24" s="429">
        <v>100</v>
      </c>
      <c r="H24" s="429">
        <v>100</v>
      </c>
      <c r="I24" s="429">
        <v>120</v>
      </c>
      <c r="J24" s="429">
        <v>120</v>
      </c>
      <c r="K24" s="429">
        <v>120</v>
      </c>
      <c r="L24" s="429">
        <v>120</v>
      </c>
      <c r="M24" s="429">
        <v>100</v>
      </c>
      <c r="N24" s="429">
        <v>100</v>
      </c>
      <c r="O24" s="429">
        <v>60</v>
      </c>
      <c r="P24" s="492">
        <v>647410</v>
      </c>
      <c r="Q24" s="414"/>
      <c r="R24" s="414"/>
      <c r="S24" s="496"/>
      <c r="T24" s="2109"/>
      <c r="U24" s="2109"/>
      <c r="V24" s="2109"/>
      <c r="W24" s="2109"/>
    </row>
    <row r="25" spans="1:23" s="87" customFormat="1" ht="64.5" customHeight="1">
      <c r="A25" s="410" t="s">
        <v>2015</v>
      </c>
      <c r="B25" s="411" t="s">
        <v>2016</v>
      </c>
      <c r="C25" s="411" t="s">
        <v>2017</v>
      </c>
      <c r="D25" s="429">
        <v>15</v>
      </c>
      <c r="E25" s="429">
        <v>25</v>
      </c>
      <c r="F25" s="429">
        <v>25</v>
      </c>
      <c r="G25" s="429">
        <v>25</v>
      </c>
      <c r="H25" s="429">
        <v>25</v>
      </c>
      <c r="I25" s="429">
        <v>30</v>
      </c>
      <c r="J25" s="429">
        <v>30</v>
      </c>
      <c r="K25" s="429">
        <v>30</v>
      </c>
      <c r="L25" s="429">
        <v>30</v>
      </c>
      <c r="M25" s="429">
        <v>25</v>
      </c>
      <c r="N25" s="429">
        <v>25</v>
      </c>
      <c r="O25" s="429">
        <v>15</v>
      </c>
      <c r="P25" s="492">
        <v>553140</v>
      </c>
      <c r="Q25" s="414"/>
      <c r="R25" s="414"/>
      <c r="S25" s="496"/>
      <c r="T25" s="2109"/>
      <c r="U25" s="2109"/>
      <c r="V25" s="2109"/>
      <c r="W25" s="2109"/>
    </row>
    <row r="26" spans="1:23" s="87" customFormat="1" ht="69.75" customHeight="1">
      <c r="A26" s="410" t="s">
        <v>2018</v>
      </c>
      <c r="B26" s="411" t="s">
        <v>2019</v>
      </c>
      <c r="C26" s="411" t="s">
        <v>2017</v>
      </c>
      <c r="D26" s="429">
        <v>15</v>
      </c>
      <c r="E26" s="429">
        <v>25</v>
      </c>
      <c r="F26" s="429">
        <v>25</v>
      </c>
      <c r="G26" s="429">
        <v>25</v>
      </c>
      <c r="H26" s="429">
        <v>25</v>
      </c>
      <c r="I26" s="429">
        <v>30</v>
      </c>
      <c r="J26" s="429">
        <v>30</v>
      </c>
      <c r="K26" s="429">
        <v>30</v>
      </c>
      <c r="L26" s="429">
        <v>30</v>
      </c>
      <c r="M26" s="429">
        <v>25</v>
      </c>
      <c r="N26" s="429">
        <v>25</v>
      </c>
      <c r="O26" s="429">
        <v>15</v>
      </c>
      <c r="P26" s="492">
        <v>256815</v>
      </c>
      <c r="Q26" s="414"/>
      <c r="R26" s="414"/>
      <c r="S26" s="496"/>
      <c r="T26" s="2109"/>
      <c r="U26" s="2109"/>
      <c r="V26" s="2109"/>
      <c r="W26" s="2109"/>
    </row>
    <row r="27" spans="1:23" s="87" customFormat="1" ht="53.25" customHeight="1">
      <c r="A27" s="410" t="s">
        <v>2020</v>
      </c>
      <c r="B27" s="411" t="s">
        <v>2021</v>
      </c>
      <c r="C27" s="411" t="s">
        <v>2017</v>
      </c>
      <c r="D27" s="429">
        <v>15</v>
      </c>
      <c r="E27" s="429">
        <v>25</v>
      </c>
      <c r="F27" s="429">
        <v>25</v>
      </c>
      <c r="G27" s="429">
        <v>25</v>
      </c>
      <c r="H27" s="429">
        <v>25</v>
      </c>
      <c r="I27" s="429">
        <v>30</v>
      </c>
      <c r="J27" s="429">
        <v>30</v>
      </c>
      <c r="K27" s="429">
        <v>30</v>
      </c>
      <c r="L27" s="429">
        <v>30</v>
      </c>
      <c r="M27" s="429">
        <v>25</v>
      </c>
      <c r="N27" s="429">
        <v>25</v>
      </c>
      <c r="O27" s="429">
        <v>15</v>
      </c>
      <c r="P27" s="492">
        <v>256815</v>
      </c>
      <c r="Q27" s="414"/>
      <c r="R27" s="414"/>
      <c r="S27" s="496"/>
      <c r="T27" s="2109"/>
      <c r="U27" s="2109"/>
      <c r="V27" s="2109"/>
      <c r="W27" s="2109"/>
    </row>
    <row r="28" spans="1:23" s="87" customFormat="1" ht="56.25" customHeight="1">
      <c r="A28" s="410" t="s">
        <v>2022</v>
      </c>
      <c r="B28" s="411" t="s">
        <v>2023</v>
      </c>
      <c r="C28" s="411" t="s">
        <v>2017</v>
      </c>
      <c r="D28" s="429">
        <v>15</v>
      </c>
      <c r="E28" s="429">
        <v>25</v>
      </c>
      <c r="F28" s="429">
        <v>25</v>
      </c>
      <c r="G28" s="429">
        <v>25</v>
      </c>
      <c r="H28" s="429">
        <v>25</v>
      </c>
      <c r="I28" s="429">
        <v>30</v>
      </c>
      <c r="J28" s="429">
        <v>30</v>
      </c>
      <c r="K28" s="429">
        <v>30</v>
      </c>
      <c r="L28" s="429">
        <v>30</v>
      </c>
      <c r="M28" s="429">
        <v>25</v>
      </c>
      <c r="N28" s="429">
        <v>25</v>
      </c>
      <c r="O28" s="429">
        <v>15</v>
      </c>
      <c r="P28" s="492">
        <v>474120</v>
      </c>
      <c r="Q28" s="414"/>
      <c r="R28" s="414"/>
      <c r="S28" s="496"/>
      <c r="T28" s="2109"/>
      <c r="U28" s="2109"/>
      <c r="V28" s="2109"/>
      <c r="W28" s="2109"/>
    </row>
    <row r="29" spans="1:23" s="432" customFormat="1" ht="25.5">
      <c r="A29" s="415" t="s">
        <v>2024</v>
      </c>
      <c r="B29" s="414" t="s">
        <v>2025</v>
      </c>
      <c r="C29" s="414" t="s">
        <v>2026</v>
      </c>
      <c r="D29" s="429">
        <v>20</v>
      </c>
      <c r="E29" s="429">
        <v>70</v>
      </c>
      <c r="F29" s="429">
        <v>70</v>
      </c>
      <c r="G29" s="429">
        <v>60</v>
      </c>
      <c r="H29" s="429">
        <v>60</v>
      </c>
      <c r="I29" s="429">
        <v>70</v>
      </c>
      <c r="J29" s="429">
        <v>70</v>
      </c>
      <c r="K29" s="429">
        <v>70</v>
      </c>
      <c r="L29" s="429">
        <v>70</v>
      </c>
      <c r="M29" s="429">
        <v>60</v>
      </c>
      <c r="N29" s="429">
        <v>60</v>
      </c>
      <c r="O29" s="429">
        <v>20</v>
      </c>
      <c r="P29" s="492">
        <v>987750</v>
      </c>
      <c r="Q29" s="414"/>
      <c r="R29" s="414"/>
      <c r="S29" s="496"/>
      <c r="T29" s="2109"/>
      <c r="U29" s="2109"/>
      <c r="V29" s="2109"/>
      <c r="W29" s="2109"/>
    </row>
    <row r="30" spans="1:23" s="87" customFormat="1" ht="32.25" customHeight="1">
      <c r="A30" s="415" t="s">
        <v>2027</v>
      </c>
      <c r="B30" s="414" t="s">
        <v>215</v>
      </c>
      <c r="C30" s="414" t="s">
        <v>2028</v>
      </c>
      <c r="D30" s="414"/>
      <c r="E30" s="414"/>
      <c r="F30" s="414"/>
      <c r="G30" s="428"/>
      <c r="H30" s="414"/>
      <c r="I30" s="414"/>
      <c r="J30" s="414"/>
      <c r="K30" s="414"/>
      <c r="L30" s="414"/>
      <c r="M30" s="414"/>
      <c r="N30" s="414"/>
      <c r="O30" s="414"/>
      <c r="P30" s="492" t="s">
        <v>2008</v>
      </c>
      <c r="Q30" s="498"/>
      <c r="R30" s="414"/>
      <c r="S30" s="496"/>
      <c r="T30" s="2109"/>
      <c r="U30" s="2109"/>
      <c r="V30" s="2109"/>
      <c r="W30" s="2109"/>
    </row>
    <row r="31" spans="1:23" s="87" customFormat="1" ht="52.5" customHeight="1">
      <c r="A31" s="410" t="s">
        <v>2029</v>
      </c>
      <c r="B31" s="411" t="s">
        <v>2030</v>
      </c>
      <c r="C31" s="411" t="s">
        <v>2031</v>
      </c>
      <c r="D31" s="429">
        <v>25</v>
      </c>
      <c r="E31" s="415"/>
      <c r="F31" s="415"/>
      <c r="G31" s="433"/>
      <c r="H31" s="433"/>
      <c r="I31" s="433"/>
      <c r="J31" s="415"/>
      <c r="K31" s="415"/>
      <c r="L31" s="415"/>
      <c r="M31" s="415"/>
      <c r="N31" s="415"/>
      <c r="O31" s="415"/>
      <c r="P31" s="498">
        <v>53750</v>
      </c>
      <c r="Q31" s="498"/>
      <c r="R31" s="501"/>
      <c r="S31" s="502" t="s">
        <v>2032</v>
      </c>
      <c r="T31" s="2109"/>
      <c r="U31" s="2109"/>
      <c r="V31" s="2109"/>
      <c r="W31" s="2109"/>
    </row>
    <row r="32" spans="1:23" s="87" customFormat="1" ht="102" customHeight="1">
      <c r="A32" s="410" t="s">
        <v>2033</v>
      </c>
      <c r="B32" s="411" t="s">
        <v>1371</v>
      </c>
      <c r="C32" s="411" t="s">
        <v>2031</v>
      </c>
      <c r="D32" s="415"/>
      <c r="E32" s="429">
        <v>25</v>
      </c>
      <c r="F32" s="415"/>
      <c r="G32" s="433"/>
      <c r="H32" s="433"/>
      <c r="I32" s="433"/>
      <c r="J32" s="415"/>
      <c r="K32" s="415"/>
      <c r="L32" s="415"/>
      <c r="M32" s="415"/>
      <c r="N32" s="415"/>
      <c r="O32" s="415"/>
      <c r="P32" s="498">
        <v>53750</v>
      </c>
      <c r="Q32" s="498"/>
      <c r="R32" s="501"/>
      <c r="S32" s="502" t="s">
        <v>2032</v>
      </c>
      <c r="T32" s="2109"/>
      <c r="U32" s="2109"/>
      <c r="V32" s="2109"/>
      <c r="W32" s="2109"/>
    </row>
    <row r="33" spans="1:23" s="87" customFormat="1" ht="67.5" customHeight="1">
      <c r="A33" s="410" t="s">
        <v>2034</v>
      </c>
      <c r="B33" s="411" t="s">
        <v>1371</v>
      </c>
      <c r="C33" s="411" t="s">
        <v>2031</v>
      </c>
      <c r="D33" s="410"/>
      <c r="E33" s="410"/>
      <c r="F33" s="410"/>
      <c r="G33" s="429">
        <v>25</v>
      </c>
      <c r="H33" s="434"/>
      <c r="I33" s="434"/>
      <c r="J33" s="410"/>
      <c r="K33" s="410"/>
      <c r="L33" s="410"/>
      <c r="M33" s="410"/>
      <c r="N33" s="410"/>
      <c r="O33" s="410"/>
      <c r="P33" s="498">
        <v>53750</v>
      </c>
      <c r="Q33" s="498"/>
      <c r="R33" s="501"/>
      <c r="S33" s="502" t="s">
        <v>2032</v>
      </c>
      <c r="T33" s="2109"/>
      <c r="U33" s="2109"/>
      <c r="V33" s="2109"/>
      <c r="W33" s="2109"/>
    </row>
    <row r="34" spans="1:23" s="87" customFormat="1" ht="48" customHeight="1">
      <c r="A34" s="410" t="s">
        <v>2035</v>
      </c>
      <c r="B34" s="411" t="s">
        <v>1371</v>
      </c>
      <c r="C34" s="411" t="s">
        <v>2031</v>
      </c>
      <c r="D34" s="410"/>
      <c r="E34" s="410"/>
      <c r="F34" s="410"/>
      <c r="G34" s="434"/>
      <c r="H34" s="429">
        <v>25</v>
      </c>
      <c r="I34" s="434"/>
      <c r="J34" s="410"/>
      <c r="K34" s="410"/>
      <c r="L34" s="410"/>
      <c r="M34" s="410"/>
      <c r="N34" s="410"/>
      <c r="O34" s="410"/>
      <c r="P34" s="498">
        <v>53750</v>
      </c>
      <c r="Q34" s="498"/>
      <c r="R34" s="501"/>
      <c r="S34" s="502" t="s">
        <v>2032</v>
      </c>
      <c r="T34" s="2109"/>
      <c r="U34" s="2109"/>
      <c r="V34" s="2109"/>
      <c r="W34" s="2109"/>
    </row>
    <row r="35" spans="1:23" s="87" customFormat="1" ht="58.5" customHeight="1">
      <c r="A35" s="410" t="s">
        <v>2036</v>
      </c>
      <c r="B35" s="411" t="s">
        <v>2037</v>
      </c>
      <c r="C35" s="411" t="s">
        <v>2038</v>
      </c>
      <c r="D35" s="410"/>
      <c r="E35" s="410"/>
      <c r="F35" s="410"/>
      <c r="G35" s="434"/>
      <c r="H35" s="434"/>
      <c r="I35" s="429">
        <v>60</v>
      </c>
      <c r="J35" s="410"/>
      <c r="K35" s="410"/>
      <c r="L35" s="410"/>
      <c r="M35" s="410"/>
      <c r="N35" s="410"/>
      <c r="O35" s="410"/>
      <c r="P35" s="498">
        <v>70000</v>
      </c>
      <c r="Q35" s="435"/>
      <c r="R35" s="501"/>
      <c r="S35" s="502" t="s">
        <v>2032</v>
      </c>
      <c r="T35" s="2109"/>
      <c r="U35" s="2109"/>
      <c r="V35" s="2109"/>
      <c r="W35" s="2109"/>
    </row>
    <row r="36" spans="1:23" s="87" customFormat="1" ht="54" customHeight="1">
      <c r="A36" s="410" t="s">
        <v>2039</v>
      </c>
      <c r="B36" s="411" t="s">
        <v>2040</v>
      </c>
      <c r="C36" s="411" t="s">
        <v>2038</v>
      </c>
      <c r="D36" s="410"/>
      <c r="E36" s="410"/>
      <c r="F36" s="410"/>
      <c r="G36" s="434"/>
      <c r="H36" s="434"/>
      <c r="I36" s="434"/>
      <c r="J36" s="429">
        <v>60</v>
      </c>
      <c r="K36" s="410"/>
      <c r="L36" s="410"/>
      <c r="M36" s="410"/>
      <c r="N36" s="410"/>
      <c r="O36" s="410"/>
      <c r="P36" s="498">
        <v>70000</v>
      </c>
      <c r="Q36" s="503"/>
      <c r="R36" s="501"/>
      <c r="S36" s="502" t="s">
        <v>2032</v>
      </c>
      <c r="T36" s="2109"/>
      <c r="U36" s="2109"/>
      <c r="V36" s="2109"/>
      <c r="W36" s="2109"/>
    </row>
    <row r="37" spans="1:23" s="87" customFormat="1" ht="58.5" customHeight="1">
      <c r="A37" s="410" t="s">
        <v>2041</v>
      </c>
      <c r="B37" s="411" t="s">
        <v>2042</v>
      </c>
      <c r="C37" s="411" t="s">
        <v>2043</v>
      </c>
      <c r="D37" s="410"/>
      <c r="E37" s="410"/>
      <c r="F37" s="410"/>
      <c r="G37" s="434"/>
      <c r="H37" s="434"/>
      <c r="I37" s="429">
        <v>6</v>
      </c>
      <c r="J37" s="428"/>
      <c r="K37" s="410"/>
      <c r="L37" s="410"/>
      <c r="M37" s="410"/>
      <c r="N37" s="410"/>
      <c r="O37" s="410"/>
      <c r="P37" s="498">
        <v>70000</v>
      </c>
      <c r="Q37" s="498"/>
      <c r="R37" s="501"/>
      <c r="S37" s="502" t="s">
        <v>2032</v>
      </c>
      <c r="T37" s="2109"/>
      <c r="U37" s="2109"/>
      <c r="V37" s="2109"/>
      <c r="W37" s="2109"/>
    </row>
    <row r="38" spans="1:23" s="87" customFormat="1" ht="51.75" customHeight="1">
      <c r="A38" s="410" t="s">
        <v>2044</v>
      </c>
      <c r="B38" s="411" t="s">
        <v>2042</v>
      </c>
      <c r="C38" s="411" t="s">
        <v>2045</v>
      </c>
      <c r="D38" s="428"/>
      <c r="E38" s="429">
        <v>4</v>
      </c>
      <c r="F38" s="434"/>
      <c r="G38" s="434"/>
      <c r="H38" s="434"/>
      <c r="I38" s="434"/>
      <c r="J38" s="428"/>
      <c r="K38" s="428"/>
      <c r="L38" s="428"/>
      <c r="M38" s="428"/>
      <c r="N38" s="428"/>
      <c r="O38" s="428"/>
      <c r="P38" s="498"/>
      <c r="Q38" s="498">
        <v>260000</v>
      </c>
      <c r="R38" s="504"/>
      <c r="S38" s="502" t="s">
        <v>2046</v>
      </c>
      <c r="T38" s="2109"/>
      <c r="U38" s="2109"/>
      <c r="V38" s="2109"/>
      <c r="W38" s="2109"/>
    </row>
    <row r="39" spans="1:23" s="87" customFormat="1" ht="69" customHeight="1">
      <c r="A39" s="410" t="s">
        <v>2047</v>
      </c>
      <c r="B39" s="411" t="s">
        <v>2048</v>
      </c>
      <c r="C39" s="411" t="s">
        <v>2031</v>
      </c>
      <c r="D39" s="428"/>
      <c r="E39" s="429">
        <v>25</v>
      </c>
      <c r="F39" s="434"/>
      <c r="G39" s="434"/>
      <c r="H39" s="434"/>
      <c r="I39" s="435"/>
      <c r="J39" s="435"/>
      <c r="K39" s="435"/>
      <c r="L39" s="428"/>
      <c r="M39" s="428"/>
      <c r="N39" s="428"/>
      <c r="O39" s="428"/>
      <c r="P39" s="498">
        <v>50000</v>
      </c>
      <c r="Q39" s="498"/>
      <c r="R39" s="501"/>
      <c r="S39" s="502" t="s">
        <v>2049</v>
      </c>
      <c r="T39" s="2109"/>
      <c r="U39" s="2109"/>
      <c r="V39" s="2109"/>
      <c r="W39" s="2109"/>
    </row>
    <row r="40" spans="1:23" s="87" customFormat="1" ht="78" customHeight="1">
      <c r="A40" s="410" t="s">
        <v>2050</v>
      </c>
      <c r="B40" s="411" t="s">
        <v>2048</v>
      </c>
      <c r="C40" s="411" t="s">
        <v>2031</v>
      </c>
      <c r="D40" s="434"/>
      <c r="E40" s="429">
        <v>25</v>
      </c>
      <c r="F40" s="434"/>
      <c r="G40" s="434"/>
      <c r="H40" s="434"/>
      <c r="I40" s="434"/>
      <c r="J40" s="434"/>
      <c r="K40" s="434"/>
      <c r="L40" s="434"/>
      <c r="M40" s="434"/>
      <c r="N40" s="428"/>
      <c r="O40" s="428"/>
      <c r="P40" s="498">
        <v>75000</v>
      </c>
      <c r="Q40" s="498"/>
      <c r="R40" s="501"/>
      <c r="S40" s="502" t="s">
        <v>2049</v>
      </c>
      <c r="T40" s="2109"/>
      <c r="U40" s="2109"/>
      <c r="V40" s="2109"/>
      <c r="W40" s="2109"/>
    </row>
    <row r="41" spans="1:23" s="87" customFormat="1" ht="40.5" customHeight="1">
      <c r="A41" s="415" t="s">
        <v>2051</v>
      </c>
      <c r="B41" s="414" t="s">
        <v>1761</v>
      </c>
      <c r="C41" s="414" t="s">
        <v>2052</v>
      </c>
      <c r="D41" s="414"/>
      <c r="E41" s="414"/>
      <c r="F41" s="414"/>
      <c r="G41" s="428"/>
      <c r="H41" s="414"/>
      <c r="I41" s="414"/>
      <c r="J41" s="414"/>
      <c r="K41" s="414"/>
      <c r="L41" s="414"/>
      <c r="M41" s="414"/>
      <c r="N41" s="414"/>
      <c r="O41" s="414"/>
      <c r="P41" s="492" t="s">
        <v>2008</v>
      </c>
      <c r="Q41" s="498">
        <f>549310.169*60</f>
        <v>32958610.140000001</v>
      </c>
      <c r="R41" s="414"/>
      <c r="S41" s="502" t="s">
        <v>2049</v>
      </c>
      <c r="T41" s="2109"/>
      <c r="U41" s="2109"/>
      <c r="V41" s="2109"/>
      <c r="W41" s="2109"/>
    </row>
    <row r="42" spans="1:23" s="87" customFormat="1" ht="240.75" customHeight="1">
      <c r="A42" s="410" t="s">
        <v>2053</v>
      </c>
      <c r="B42" s="411" t="s">
        <v>2054</v>
      </c>
      <c r="C42" s="413" t="s">
        <v>3185</v>
      </c>
      <c r="D42" s="428"/>
      <c r="E42" s="428"/>
      <c r="F42" s="429">
        <v>27</v>
      </c>
      <c r="G42" s="434"/>
      <c r="H42" s="434"/>
      <c r="I42" s="434"/>
      <c r="J42" s="428"/>
      <c r="K42" s="428"/>
      <c r="L42" s="428"/>
      <c r="M42" s="428"/>
      <c r="N42" s="428"/>
      <c r="O42" s="428"/>
      <c r="P42" s="492">
        <v>29243308</v>
      </c>
      <c r="Q42" s="498"/>
      <c r="R42" s="505"/>
      <c r="S42" s="502" t="s">
        <v>2049</v>
      </c>
      <c r="T42" s="2109"/>
      <c r="U42" s="2109"/>
      <c r="V42" s="2109"/>
      <c r="W42" s="2109"/>
    </row>
    <row r="43" spans="1:23" s="87" customFormat="1" ht="59.25" customHeight="1">
      <c r="A43" s="414" t="s">
        <v>2055</v>
      </c>
      <c r="B43" s="410" t="s">
        <v>2056</v>
      </c>
      <c r="C43" s="410" t="s">
        <v>2057</v>
      </c>
      <c r="D43" s="434"/>
      <c r="E43" s="434"/>
      <c r="F43" s="434"/>
      <c r="G43" s="434"/>
      <c r="H43" s="434"/>
      <c r="I43" s="434"/>
      <c r="J43" s="434"/>
      <c r="K43" s="434"/>
      <c r="L43" s="434"/>
      <c r="M43" s="434"/>
      <c r="N43" s="434"/>
      <c r="O43" s="434"/>
      <c r="P43" s="506"/>
      <c r="Q43" s="434"/>
      <c r="R43" s="434"/>
      <c r="S43" s="502" t="s">
        <v>2049</v>
      </c>
      <c r="T43" s="2109"/>
      <c r="U43" s="2109"/>
      <c r="V43" s="2109"/>
      <c r="W43" s="2109"/>
    </row>
    <row r="44" spans="1:23" s="87" customFormat="1" ht="94.5" customHeight="1">
      <c r="A44" s="415" t="s">
        <v>2058</v>
      </c>
      <c r="B44" s="411" t="s">
        <v>1784</v>
      </c>
      <c r="C44" s="411" t="s">
        <v>2059</v>
      </c>
      <c r="D44" s="414"/>
      <c r="E44" s="429">
        <v>33</v>
      </c>
      <c r="F44" s="414"/>
      <c r="G44" s="428"/>
      <c r="H44" s="414"/>
      <c r="I44" s="414"/>
      <c r="J44" s="414"/>
      <c r="K44" s="414"/>
      <c r="L44" s="414"/>
      <c r="M44" s="414"/>
      <c r="N44" s="414"/>
      <c r="O44" s="414"/>
      <c r="P44" s="492">
        <v>304700</v>
      </c>
      <c r="Q44" s="498"/>
      <c r="R44" s="414"/>
      <c r="S44" s="496" t="s">
        <v>2060</v>
      </c>
      <c r="T44" s="2109"/>
      <c r="U44" s="2109"/>
      <c r="V44" s="2109"/>
      <c r="W44" s="2109"/>
    </row>
    <row r="45" spans="1:23" s="87" customFormat="1" ht="90" customHeight="1">
      <c r="A45" s="415" t="s">
        <v>2061</v>
      </c>
      <c r="B45" s="411" t="s">
        <v>2062</v>
      </c>
      <c r="C45" s="413" t="s">
        <v>2063</v>
      </c>
      <c r="D45" s="414"/>
      <c r="E45" s="414"/>
      <c r="F45" s="429">
        <v>49</v>
      </c>
      <c r="G45" s="428"/>
      <c r="H45" s="414"/>
      <c r="I45" s="414"/>
      <c r="J45" s="414"/>
      <c r="K45" s="414"/>
      <c r="L45" s="414"/>
      <c r="M45" s="414"/>
      <c r="N45" s="414"/>
      <c r="O45" s="414"/>
      <c r="P45" s="492">
        <v>1257400</v>
      </c>
      <c r="Q45" s="507"/>
      <c r="R45" s="414"/>
      <c r="S45" s="496" t="s">
        <v>2064</v>
      </c>
      <c r="T45" s="2109"/>
      <c r="U45" s="2109"/>
      <c r="V45" s="2109"/>
      <c r="W45" s="2109"/>
    </row>
    <row r="46" spans="1:23" s="87" customFormat="1" ht="56.25" customHeight="1">
      <c r="A46" s="411" t="s">
        <v>2065</v>
      </c>
      <c r="B46" s="416" t="s">
        <v>2066</v>
      </c>
      <c r="C46" s="416" t="s">
        <v>2067</v>
      </c>
      <c r="D46" s="434"/>
      <c r="E46" s="434"/>
      <c r="F46" s="429">
        <v>1</v>
      </c>
      <c r="G46" s="434"/>
      <c r="H46" s="434"/>
      <c r="I46" s="434"/>
      <c r="J46" s="434"/>
      <c r="K46" s="434"/>
      <c r="L46" s="434"/>
      <c r="M46" s="434"/>
      <c r="N46" s="434"/>
      <c r="O46" s="434"/>
      <c r="P46" s="508">
        <v>3000000</v>
      </c>
      <c r="Q46" s="434"/>
      <c r="R46" s="434"/>
      <c r="S46" s="496" t="s">
        <v>2068</v>
      </c>
      <c r="T46" s="2109"/>
      <c r="U46" s="2109"/>
      <c r="V46" s="2109"/>
      <c r="W46" s="2109"/>
    </row>
    <row r="47" spans="1:23" s="87" customFormat="1" ht="36.75" customHeight="1">
      <c r="A47" s="411" t="s">
        <v>2069</v>
      </c>
      <c r="B47" s="411" t="s">
        <v>2062</v>
      </c>
      <c r="C47" s="411" t="s">
        <v>2070</v>
      </c>
      <c r="D47" s="411"/>
      <c r="E47" s="411"/>
      <c r="F47" s="429">
        <v>15</v>
      </c>
      <c r="G47" s="411"/>
      <c r="H47" s="411"/>
      <c r="I47" s="411"/>
      <c r="J47" s="411"/>
      <c r="K47" s="411"/>
      <c r="L47" s="411"/>
      <c r="M47" s="411"/>
      <c r="N47" s="411"/>
      <c r="O47" s="411"/>
      <c r="P47" s="411"/>
      <c r="Q47" s="411"/>
      <c r="R47" s="411"/>
      <c r="S47" s="496" t="s">
        <v>2060</v>
      </c>
      <c r="T47" s="2109"/>
      <c r="U47" s="2109"/>
      <c r="V47" s="2109"/>
      <c r="W47" s="2109"/>
    </row>
    <row r="48" spans="1:23" s="87" customFormat="1" ht="114.75" customHeight="1">
      <c r="A48" s="415" t="s">
        <v>2071</v>
      </c>
      <c r="B48" s="414" t="s">
        <v>2072</v>
      </c>
      <c r="C48" s="417" t="s">
        <v>2073</v>
      </c>
      <c r="D48" s="414"/>
      <c r="E48" s="414"/>
      <c r="F48" s="414"/>
      <c r="G48" s="429">
        <v>6</v>
      </c>
      <c r="H48" s="414"/>
      <c r="I48" s="414"/>
      <c r="J48" s="414"/>
      <c r="K48" s="414"/>
      <c r="L48" s="414"/>
      <c r="M48" s="414"/>
      <c r="N48" s="414"/>
      <c r="O48" s="414"/>
      <c r="P48" s="492">
        <v>143200</v>
      </c>
      <c r="Q48" s="498">
        <f>29166.667*60</f>
        <v>1750000.02</v>
      </c>
      <c r="R48" s="414"/>
      <c r="S48" s="496" t="s">
        <v>2060</v>
      </c>
      <c r="T48" s="2109"/>
      <c r="U48" s="2109"/>
      <c r="V48" s="2109"/>
      <c r="W48" s="2109"/>
    </row>
    <row r="49" spans="1:23" s="87" customFormat="1" ht="84.75" customHeight="1">
      <c r="A49" s="418" t="s">
        <v>2074</v>
      </c>
      <c r="B49" s="419" t="s">
        <v>2075</v>
      </c>
      <c r="C49" s="419" t="s">
        <v>2076</v>
      </c>
      <c r="D49" s="436"/>
      <c r="E49" s="436"/>
      <c r="F49" s="436"/>
      <c r="G49" s="437">
        <v>1</v>
      </c>
      <c r="H49" s="436"/>
      <c r="I49" s="436"/>
      <c r="J49" s="436"/>
      <c r="K49" s="436"/>
      <c r="L49" s="436"/>
      <c r="M49" s="436"/>
      <c r="N49" s="436"/>
      <c r="O49" s="436"/>
      <c r="P49" s="508">
        <v>20000</v>
      </c>
      <c r="Q49" s="509"/>
      <c r="R49" s="436"/>
      <c r="S49" s="496" t="s">
        <v>2060</v>
      </c>
      <c r="T49" s="2109"/>
      <c r="U49" s="2109"/>
      <c r="V49" s="2109"/>
      <c r="W49" s="2109"/>
    </row>
    <row r="50" spans="1:23" s="87" customFormat="1" ht="51.75" customHeight="1">
      <c r="A50" s="415" t="s">
        <v>2077</v>
      </c>
      <c r="B50" s="411" t="s">
        <v>2078</v>
      </c>
      <c r="C50" s="411" t="s">
        <v>2079</v>
      </c>
      <c r="D50" s="414"/>
      <c r="E50" s="429">
        <v>2</v>
      </c>
      <c r="F50" s="414"/>
      <c r="G50" s="438"/>
      <c r="H50" s="414"/>
      <c r="I50" s="414"/>
      <c r="J50" s="414"/>
      <c r="K50" s="414"/>
      <c r="L50" s="414"/>
      <c r="M50" s="414"/>
      <c r="N50" s="414"/>
      <c r="O50" s="414"/>
      <c r="P50" s="492" t="s">
        <v>2008</v>
      </c>
      <c r="Q50" s="498">
        <v>4000000</v>
      </c>
      <c r="R50" s="411"/>
      <c r="S50" s="496"/>
      <c r="T50" s="2109"/>
      <c r="U50" s="2109"/>
      <c r="V50" s="2109"/>
      <c r="W50" s="2109"/>
    </row>
    <row r="51" spans="1:23" s="87" customFormat="1" ht="195" customHeight="1">
      <c r="A51" s="421" t="s">
        <v>2080</v>
      </c>
      <c r="B51" s="415" t="s">
        <v>2062</v>
      </c>
      <c r="C51" s="411" t="s">
        <v>2081</v>
      </c>
      <c r="D51" s="439"/>
      <c r="E51" s="429">
        <v>136</v>
      </c>
      <c r="F51" s="439"/>
      <c r="G51" s="439"/>
      <c r="H51" s="439"/>
      <c r="I51" s="439"/>
      <c r="J51" s="439"/>
      <c r="K51" s="439"/>
      <c r="L51" s="439"/>
      <c r="M51" s="439"/>
      <c r="N51" s="439"/>
      <c r="O51" s="439"/>
      <c r="P51" s="492">
        <v>396750</v>
      </c>
      <c r="Q51" s="439"/>
      <c r="R51" s="439"/>
      <c r="S51" s="502" t="s">
        <v>2060</v>
      </c>
      <c r="T51" s="2109"/>
      <c r="U51" s="2109"/>
      <c r="V51" s="2109"/>
      <c r="W51" s="2109"/>
    </row>
    <row r="52" spans="1:23" s="87" customFormat="1" ht="54" customHeight="1">
      <c r="A52" s="440" t="s">
        <v>2082</v>
      </c>
      <c r="B52" s="441" t="s">
        <v>2083</v>
      </c>
      <c r="C52" s="441"/>
      <c r="D52" s="442"/>
      <c r="E52" s="442"/>
      <c r="F52" s="442"/>
      <c r="G52" s="443"/>
      <c r="H52" s="443"/>
      <c r="I52" s="443"/>
      <c r="J52" s="442"/>
      <c r="K52" s="442"/>
      <c r="L52" s="442"/>
      <c r="M52" s="442"/>
      <c r="N52" s="442"/>
      <c r="O52" s="442"/>
      <c r="P52" s="510">
        <v>21785</v>
      </c>
      <c r="Q52" s="511"/>
      <c r="R52" s="512"/>
      <c r="S52" s="513" t="s">
        <v>2084</v>
      </c>
      <c r="T52" s="2109"/>
      <c r="U52" s="2109"/>
      <c r="V52" s="2109"/>
      <c r="W52" s="2109"/>
    </row>
    <row r="53" spans="1:23" s="87" customFormat="1" ht="113.25" customHeight="1">
      <c r="A53" s="444" t="s">
        <v>2085</v>
      </c>
      <c r="B53" s="444" t="s">
        <v>320</v>
      </c>
      <c r="C53" s="444" t="s">
        <v>2086</v>
      </c>
      <c r="D53" s="445"/>
      <c r="E53" s="446">
        <v>1</v>
      </c>
      <c r="F53" s="442"/>
      <c r="G53" s="442"/>
      <c r="H53" s="442"/>
      <c r="I53" s="442"/>
      <c r="J53" s="442"/>
      <c r="K53" s="442"/>
      <c r="L53" s="446">
        <v>1</v>
      </c>
      <c r="M53" s="442"/>
      <c r="N53" s="442"/>
      <c r="O53" s="447"/>
      <c r="P53" s="510">
        <v>33996</v>
      </c>
      <c r="Q53" s="447"/>
      <c r="R53" s="514"/>
      <c r="S53" s="513" t="s">
        <v>2084</v>
      </c>
      <c r="T53" s="2109"/>
      <c r="U53" s="2109"/>
      <c r="V53" s="2109"/>
      <c r="W53" s="2109"/>
    </row>
    <row r="54" spans="1:23" s="87" customFormat="1" ht="27">
      <c r="A54" s="448" t="s">
        <v>2087</v>
      </c>
      <c r="B54" s="444" t="s">
        <v>2088</v>
      </c>
      <c r="C54" s="444" t="s">
        <v>1622</v>
      </c>
      <c r="D54" s="442"/>
      <c r="E54" s="442"/>
      <c r="F54" s="446">
        <v>1</v>
      </c>
      <c r="G54" s="443"/>
      <c r="H54" s="443"/>
      <c r="I54" s="446">
        <v>1</v>
      </c>
      <c r="J54" s="442"/>
      <c r="K54" s="442"/>
      <c r="L54" s="446">
        <v>1</v>
      </c>
      <c r="M54" s="442"/>
      <c r="N54" s="442"/>
      <c r="O54" s="446">
        <v>1</v>
      </c>
      <c r="P54" s="511" t="s">
        <v>2008</v>
      </c>
      <c r="Q54" s="511"/>
      <c r="R54" s="512"/>
      <c r="S54" s="513" t="s">
        <v>2084</v>
      </c>
      <c r="T54" s="2109"/>
      <c r="U54" s="2109"/>
      <c r="V54" s="2109"/>
      <c r="W54" s="2109"/>
    </row>
    <row r="55" spans="1:23" s="87" customFormat="1" ht="27">
      <c r="A55" s="448" t="s">
        <v>2089</v>
      </c>
      <c r="B55" s="444" t="s">
        <v>2090</v>
      </c>
      <c r="C55" s="444" t="s">
        <v>2091</v>
      </c>
      <c r="D55" s="442"/>
      <c r="E55" s="447"/>
      <c r="F55" s="442"/>
      <c r="G55" s="446">
        <v>1</v>
      </c>
      <c r="H55" s="447"/>
      <c r="I55" s="447"/>
      <c r="J55" s="447"/>
      <c r="K55" s="446">
        <v>1</v>
      </c>
      <c r="L55" s="442"/>
      <c r="M55" s="447"/>
      <c r="N55" s="447"/>
      <c r="O55" s="442"/>
      <c r="P55" s="510">
        <v>14550</v>
      </c>
      <c r="Q55" s="435"/>
      <c r="R55" s="515"/>
      <c r="S55" s="513" t="s">
        <v>2084</v>
      </c>
      <c r="T55" s="2109"/>
      <c r="U55" s="2109"/>
      <c r="V55" s="2109"/>
      <c r="W55" s="2109"/>
    </row>
    <row r="56" spans="1:23" s="87" customFormat="1" ht="66.75" customHeight="1">
      <c r="A56" s="448" t="s">
        <v>2092</v>
      </c>
      <c r="B56" s="444" t="s">
        <v>2093</v>
      </c>
      <c r="C56" s="444" t="s">
        <v>2094</v>
      </c>
      <c r="D56" s="445"/>
      <c r="E56" s="442"/>
      <c r="F56" s="446">
        <v>1</v>
      </c>
      <c r="G56" s="442"/>
      <c r="H56" s="446">
        <v>1</v>
      </c>
      <c r="I56" s="442"/>
      <c r="J56" s="449"/>
      <c r="K56" s="442"/>
      <c r="L56" s="446">
        <v>1</v>
      </c>
      <c r="M56" s="450"/>
      <c r="N56" s="442"/>
      <c r="O56" s="446">
        <v>1</v>
      </c>
      <c r="P56" s="510">
        <v>25050</v>
      </c>
      <c r="Q56" s="516"/>
      <c r="R56" s="517"/>
      <c r="S56" s="513" t="s">
        <v>2084</v>
      </c>
      <c r="T56" s="2109"/>
      <c r="U56" s="2109"/>
      <c r="V56" s="2109"/>
      <c r="W56" s="2109"/>
    </row>
    <row r="57" spans="1:23" s="87" customFormat="1" ht="72" customHeight="1">
      <c r="A57" s="448" t="s">
        <v>2095</v>
      </c>
      <c r="B57" s="444" t="s">
        <v>1964</v>
      </c>
      <c r="C57" s="444" t="s">
        <v>2096</v>
      </c>
      <c r="D57" s="445"/>
      <c r="E57" s="442"/>
      <c r="F57" s="446">
        <v>1</v>
      </c>
      <c r="G57" s="442"/>
      <c r="H57" s="442"/>
      <c r="I57" s="446">
        <v>1</v>
      </c>
      <c r="J57" s="442"/>
      <c r="K57" s="442"/>
      <c r="L57" s="442"/>
      <c r="M57" s="450"/>
      <c r="N57" s="450"/>
      <c r="O57" s="443"/>
      <c r="P57" s="510">
        <v>24000</v>
      </c>
      <c r="Q57" s="435"/>
      <c r="R57" s="515"/>
      <c r="S57" s="513" t="s">
        <v>2084</v>
      </c>
      <c r="T57" s="2109"/>
      <c r="U57" s="2109"/>
      <c r="V57" s="2109"/>
      <c r="W57" s="2109"/>
    </row>
    <row r="58" spans="1:23" s="87" customFormat="1" ht="40.5">
      <c r="A58" s="451" t="s">
        <v>2097</v>
      </c>
      <c r="B58" s="416" t="s">
        <v>2098</v>
      </c>
      <c r="C58" s="416" t="s">
        <v>2099</v>
      </c>
      <c r="D58" s="445"/>
      <c r="E58" s="442"/>
      <c r="F58" s="446">
        <v>1</v>
      </c>
      <c r="G58" s="442"/>
      <c r="H58" s="440"/>
      <c r="I58" s="446">
        <v>1</v>
      </c>
      <c r="J58" s="440"/>
      <c r="K58" s="441"/>
      <c r="L58" s="446">
        <v>1</v>
      </c>
      <c r="M58" s="452"/>
      <c r="N58" s="452"/>
      <c r="O58" s="446">
        <v>1</v>
      </c>
      <c r="P58" s="510">
        <v>50950</v>
      </c>
      <c r="Q58" s="447"/>
      <c r="R58" s="514"/>
      <c r="S58" s="513" t="s">
        <v>2084</v>
      </c>
      <c r="T58" s="2109"/>
      <c r="U58" s="2109"/>
      <c r="V58" s="2109"/>
      <c r="W58" s="2109"/>
    </row>
    <row r="59" spans="1:23" s="87" customFormat="1" ht="72" customHeight="1">
      <c r="A59" s="448" t="s">
        <v>2100</v>
      </c>
      <c r="B59" s="444" t="s">
        <v>2101</v>
      </c>
      <c r="C59" s="444" t="s">
        <v>2102</v>
      </c>
      <c r="D59" s="445"/>
      <c r="E59" s="442"/>
      <c r="F59" s="442"/>
      <c r="G59" s="442"/>
      <c r="H59" s="442"/>
      <c r="I59" s="446">
        <v>100</v>
      </c>
      <c r="J59" s="442"/>
      <c r="K59" s="442"/>
      <c r="L59" s="442"/>
      <c r="M59" s="443"/>
      <c r="N59" s="443"/>
      <c r="O59" s="446">
        <v>100</v>
      </c>
      <c r="P59" s="510">
        <v>15000</v>
      </c>
      <c r="Q59" s="447"/>
      <c r="R59" s="518"/>
      <c r="S59" s="513" t="s">
        <v>2084</v>
      </c>
      <c r="T59" s="2109"/>
      <c r="U59" s="2109"/>
      <c r="V59" s="2109"/>
      <c r="W59" s="2109"/>
    </row>
    <row r="60" spans="1:23" s="87" customFormat="1" ht="27">
      <c r="A60" s="448" t="s">
        <v>2103</v>
      </c>
      <c r="B60" s="444" t="s">
        <v>2104</v>
      </c>
      <c r="C60" s="444" t="s">
        <v>2105</v>
      </c>
      <c r="D60" s="445"/>
      <c r="E60" s="442"/>
      <c r="F60" s="446">
        <v>50</v>
      </c>
      <c r="G60" s="442"/>
      <c r="H60" s="442"/>
      <c r="I60" s="446">
        <v>50</v>
      </c>
      <c r="J60" s="442"/>
      <c r="K60" s="442"/>
      <c r="L60" s="446">
        <v>50</v>
      </c>
      <c r="M60" s="443"/>
      <c r="N60" s="443"/>
      <c r="O60" s="446">
        <v>50</v>
      </c>
      <c r="P60" s="510">
        <v>15000</v>
      </c>
      <c r="Q60" s="447"/>
      <c r="R60" s="518"/>
      <c r="S60" s="513" t="s">
        <v>2084</v>
      </c>
      <c r="T60" s="2109"/>
      <c r="U60" s="2109"/>
      <c r="V60" s="2109"/>
      <c r="W60" s="2109"/>
    </row>
    <row r="61" spans="1:23" s="87" customFormat="1" ht="40.5">
      <c r="A61" s="448" t="s">
        <v>2106</v>
      </c>
      <c r="B61" s="444" t="s">
        <v>702</v>
      </c>
      <c r="C61" s="444" t="s">
        <v>2107</v>
      </c>
      <c r="D61" s="446">
        <v>208</v>
      </c>
      <c r="E61" s="446">
        <v>208</v>
      </c>
      <c r="F61" s="446">
        <v>208</v>
      </c>
      <c r="G61" s="446">
        <v>208</v>
      </c>
      <c r="H61" s="446">
        <v>208</v>
      </c>
      <c r="I61" s="446">
        <v>210</v>
      </c>
      <c r="J61" s="446">
        <v>208</v>
      </c>
      <c r="K61" s="446">
        <v>208</v>
      </c>
      <c r="L61" s="446">
        <v>208</v>
      </c>
      <c r="M61" s="446">
        <v>208</v>
      </c>
      <c r="N61" s="446">
        <v>208</v>
      </c>
      <c r="O61" s="446">
        <v>210</v>
      </c>
      <c r="P61" s="510">
        <v>12500</v>
      </c>
      <c r="Q61" s="435"/>
      <c r="R61" s="517"/>
      <c r="S61" s="513" t="s">
        <v>2084</v>
      </c>
      <c r="T61" s="2109"/>
      <c r="U61" s="2109"/>
      <c r="V61" s="2109"/>
      <c r="W61" s="2109"/>
    </row>
    <row r="62" spans="1:23" s="87" customFormat="1" ht="54.75" customHeight="1">
      <c r="A62" s="422" t="s">
        <v>2108</v>
      </c>
      <c r="B62" s="441" t="s">
        <v>2066</v>
      </c>
      <c r="C62" s="441" t="s">
        <v>2067</v>
      </c>
      <c r="D62" s="446">
        <v>1</v>
      </c>
      <c r="E62" s="453"/>
      <c r="F62" s="453"/>
      <c r="G62" s="446"/>
      <c r="H62" s="453"/>
      <c r="I62" s="453"/>
      <c r="J62" s="453"/>
      <c r="K62" s="453"/>
      <c r="L62" s="453"/>
      <c r="M62" s="453"/>
      <c r="N62" s="453"/>
      <c r="O62" s="453"/>
      <c r="P62" s="511" t="s">
        <v>2008</v>
      </c>
      <c r="Q62" s="519"/>
      <c r="R62" s="520"/>
      <c r="S62" s="513" t="s">
        <v>2084</v>
      </c>
      <c r="T62" s="2109"/>
      <c r="U62" s="2109"/>
      <c r="V62" s="2109"/>
      <c r="W62" s="2109"/>
    </row>
    <row r="63" spans="1:23" s="87" customFormat="1" ht="39" thickBot="1">
      <c r="A63" s="474" t="s">
        <v>2109</v>
      </c>
      <c r="B63" s="475" t="s">
        <v>2110</v>
      </c>
      <c r="C63" s="476" t="s">
        <v>2111</v>
      </c>
      <c r="D63" s="477"/>
      <c r="E63" s="478"/>
      <c r="F63" s="479"/>
      <c r="G63" s="477">
        <v>2000</v>
      </c>
      <c r="H63" s="478"/>
      <c r="I63" s="478"/>
      <c r="J63" s="478"/>
      <c r="K63" s="478"/>
      <c r="L63" s="478"/>
      <c r="M63" s="478"/>
      <c r="N63" s="480"/>
      <c r="O63" s="480"/>
      <c r="P63" s="521" t="s">
        <v>2112</v>
      </c>
      <c r="Q63" s="522"/>
      <c r="R63" s="523"/>
      <c r="S63" s="524" t="s">
        <v>2084</v>
      </c>
      <c r="T63" s="2109"/>
      <c r="U63" s="2109"/>
      <c r="V63" s="2109"/>
      <c r="W63" s="2109"/>
    </row>
    <row r="64" spans="1:23" s="87" customFormat="1" ht="63" customHeight="1" thickBot="1">
      <c r="A64" s="485" t="s">
        <v>3188</v>
      </c>
      <c r="B64" s="486" t="s">
        <v>2113</v>
      </c>
      <c r="C64" s="486" t="s">
        <v>2114</v>
      </c>
      <c r="D64" s="486"/>
      <c r="E64" s="486"/>
      <c r="F64" s="486"/>
      <c r="G64" s="486"/>
      <c r="H64" s="486"/>
      <c r="I64" s="486"/>
      <c r="J64" s="486"/>
      <c r="K64" s="486"/>
      <c r="L64" s="486"/>
      <c r="M64" s="486"/>
      <c r="N64" s="486"/>
      <c r="O64" s="486"/>
      <c r="P64" s="525">
        <v>1000000</v>
      </c>
      <c r="Q64" s="486"/>
      <c r="R64" s="486"/>
      <c r="S64" s="526" t="s">
        <v>1985</v>
      </c>
      <c r="T64" s="2109"/>
      <c r="U64" s="2109"/>
      <c r="V64" s="2109"/>
      <c r="W64" s="2109"/>
    </row>
    <row r="65" spans="1:23" s="87" customFormat="1" ht="106.5" customHeight="1">
      <c r="A65" s="469" t="s">
        <v>3189</v>
      </c>
      <c r="B65" s="470" t="s">
        <v>2115</v>
      </c>
      <c r="C65" s="470" t="s">
        <v>2116</v>
      </c>
      <c r="D65" s="481"/>
      <c r="E65" s="481"/>
      <c r="F65" s="481"/>
      <c r="G65" s="481"/>
      <c r="H65" s="481"/>
      <c r="I65" s="481"/>
      <c r="J65" s="481"/>
      <c r="K65" s="481"/>
      <c r="L65" s="481"/>
      <c r="M65" s="481"/>
      <c r="N65" s="481"/>
      <c r="O65" s="481"/>
      <c r="P65" s="527"/>
      <c r="Q65" s="528"/>
      <c r="R65" s="529"/>
      <c r="S65" s="530" t="s">
        <v>1985</v>
      </c>
      <c r="T65" s="2109"/>
      <c r="U65" s="2109"/>
      <c r="V65" s="2109"/>
      <c r="W65" s="2109"/>
    </row>
    <row r="66" spans="1:23" s="87" customFormat="1" ht="70.5" customHeight="1">
      <c r="A66" s="410" t="s">
        <v>3190</v>
      </c>
      <c r="B66" s="411" t="s">
        <v>2117</v>
      </c>
      <c r="C66" s="411" t="s">
        <v>2116</v>
      </c>
      <c r="D66" s="429">
        <v>475</v>
      </c>
      <c r="E66" s="429">
        <v>705</v>
      </c>
      <c r="F66" s="429">
        <v>705</v>
      </c>
      <c r="G66" s="429">
        <v>705</v>
      </c>
      <c r="H66" s="429">
        <v>705</v>
      </c>
      <c r="I66" s="429">
        <v>705</v>
      </c>
      <c r="J66" s="429">
        <v>705</v>
      </c>
      <c r="K66" s="429">
        <v>705</v>
      </c>
      <c r="L66" s="429">
        <v>705</v>
      </c>
      <c r="M66" s="429">
        <v>705</v>
      </c>
      <c r="N66" s="429">
        <v>705</v>
      </c>
      <c r="O66" s="429">
        <v>475</v>
      </c>
      <c r="P66" s="492">
        <v>592650</v>
      </c>
      <c r="Q66" s="414"/>
      <c r="R66" s="414"/>
      <c r="S66" s="496" t="s">
        <v>1985</v>
      </c>
      <c r="T66" s="2109"/>
      <c r="U66" s="2109"/>
      <c r="V66" s="2109"/>
      <c r="W66" s="2109"/>
    </row>
    <row r="67" spans="1:23" s="87" customFormat="1" ht="58.5" customHeight="1">
      <c r="A67" s="415" t="s">
        <v>3191</v>
      </c>
      <c r="B67" s="411" t="s">
        <v>2118</v>
      </c>
      <c r="C67" s="411" t="s">
        <v>486</v>
      </c>
      <c r="D67" s="437"/>
      <c r="E67" s="437"/>
      <c r="F67" s="437"/>
      <c r="G67" s="429">
        <v>12000</v>
      </c>
      <c r="H67" s="437"/>
      <c r="I67" s="437"/>
      <c r="J67" s="437"/>
      <c r="K67" s="437"/>
      <c r="L67" s="437"/>
      <c r="M67" s="437"/>
      <c r="N67" s="437"/>
      <c r="O67" s="437"/>
      <c r="P67" s="492"/>
      <c r="Q67" s="414"/>
      <c r="R67" s="414"/>
      <c r="S67" s="496"/>
      <c r="T67" s="2109"/>
      <c r="U67" s="2109"/>
      <c r="V67" s="2109"/>
      <c r="W67" s="2109"/>
    </row>
    <row r="68" spans="1:23" s="87" customFormat="1" ht="27">
      <c r="A68" s="410" t="s">
        <v>3192</v>
      </c>
      <c r="B68" s="411" t="s">
        <v>2119</v>
      </c>
      <c r="C68" s="411" t="s">
        <v>2120</v>
      </c>
      <c r="D68" s="414"/>
      <c r="E68" s="414"/>
      <c r="F68" s="428"/>
      <c r="G68" s="429">
        <v>5000</v>
      </c>
      <c r="H68" s="414"/>
      <c r="I68" s="414"/>
      <c r="J68" s="414"/>
      <c r="K68" s="414"/>
      <c r="L68" s="414"/>
      <c r="M68" s="414"/>
      <c r="N68" s="414"/>
      <c r="O68" s="414"/>
      <c r="P68" s="492">
        <v>400000</v>
      </c>
      <c r="Q68" s="414"/>
      <c r="R68" s="414"/>
      <c r="S68" s="496" t="s">
        <v>2121</v>
      </c>
      <c r="T68" s="2109"/>
      <c r="U68" s="2109"/>
      <c r="V68" s="2109"/>
      <c r="W68" s="2109"/>
    </row>
    <row r="69" spans="1:23" s="87" customFormat="1" ht="49.5" customHeight="1">
      <c r="A69" s="410" t="s">
        <v>3193</v>
      </c>
      <c r="B69" s="411" t="s">
        <v>2122</v>
      </c>
      <c r="C69" s="411" t="s">
        <v>2120</v>
      </c>
      <c r="D69" s="414"/>
      <c r="E69" s="414"/>
      <c r="F69" s="428"/>
      <c r="G69" s="429">
        <v>5000</v>
      </c>
      <c r="H69" s="414"/>
      <c r="I69" s="414"/>
      <c r="J69" s="414"/>
      <c r="K69" s="414"/>
      <c r="L69" s="414"/>
      <c r="M69" s="414"/>
      <c r="N69" s="414"/>
      <c r="O69" s="414"/>
      <c r="P69" s="492">
        <v>75000</v>
      </c>
      <c r="Q69" s="414"/>
      <c r="R69" s="414"/>
      <c r="S69" s="496" t="s">
        <v>2121</v>
      </c>
      <c r="T69" s="2109"/>
      <c r="U69" s="2109"/>
      <c r="V69" s="2109"/>
      <c r="W69" s="2109"/>
    </row>
    <row r="70" spans="1:23" s="87" customFormat="1" ht="61.5" customHeight="1">
      <c r="A70" s="410" t="s">
        <v>3194</v>
      </c>
      <c r="B70" s="411" t="s">
        <v>2122</v>
      </c>
      <c r="C70" s="411" t="s">
        <v>2123</v>
      </c>
      <c r="D70" s="414"/>
      <c r="E70" s="414"/>
      <c r="F70" s="428"/>
      <c r="G70" s="429">
        <v>1000</v>
      </c>
      <c r="H70" s="414"/>
      <c r="I70" s="414"/>
      <c r="J70" s="414"/>
      <c r="K70" s="414"/>
      <c r="L70" s="414"/>
      <c r="M70" s="414"/>
      <c r="N70" s="414"/>
      <c r="O70" s="414"/>
      <c r="P70" s="492">
        <v>40000</v>
      </c>
      <c r="Q70" s="414"/>
      <c r="R70" s="414"/>
      <c r="S70" s="496" t="s">
        <v>2121</v>
      </c>
      <c r="T70" s="2109"/>
      <c r="U70" s="2109"/>
      <c r="V70" s="2109"/>
      <c r="W70" s="2109"/>
    </row>
    <row r="71" spans="1:23" s="87" customFormat="1" ht="79.5" customHeight="1">
      <c r="A71" s="410" t="s">
        <v>3195</v>
      </c>
      <c r="B71" s="411" t="s">
        <v>702</v>
      </c>
      <c r="C71" s="411" t="s">
        <v>2124</v>
      </c>
      <c r="D71" s="414"/>
      <c r="E71" s="414"/>
      <c r="F71" s="428"/>
      <c r="G71" s="429">
        <v>1000</v>
      </c>
      <c r="H71" s="414"/>
      <c r="I71" s="414"/>
      <c r="J71" s="414"/>
      <c r="K71" s="414"/>
      <c r="L71" s="414"/>
      <c r="M71" s="414"/>
      <c r="N71" s="414"/>
      <c r="O71" s="414"/>
      <c r="P71" s="492">
        <v>5000</v>
      </c>
      <c r="Q71" s="414"/>
      <c r="R71" s="414"/>
      <c r="S71" s="496" t="s">
        <v>2121</v>
      </c>
      <c r="T71" s="2109"/>
      <c r="U71" s="2109"/>
      <c r="V71" s="2109"/>
      <c r="W71" s="2109"/>
    </row>
    <row r="72" spans="1:23" s="87" customFormat="1" ht="34.35" customHeight="1">
      <c r="A72" s="410" t="s">
        <v>3196</v>
      </c>
      <c r="B72" s="411" t="s">
        <v>2125</v>
      </c>
      <c r="C72" s="411" t="s">
        <v>2126</v>
      </c>
      <c r="D72" s="429">
        <v>1</v>
      </c>
      <c r="E72" s="429">
        <v>1</v>
      </c>
      <c r="F72" s="429">
        <v>1</v>
      </c>
      <c r="G72" s="429">
        <v>1</v>
      </c>
      <c r="H72" s="429">
        <v>1</v>
      </c>
      <c r="I72" s="429">
        <v>1</v>
      </c>
      <c r="J72" s="429">
        <v>1</v>
      </c>
      <c r="K72" s="429">
        <v>1</v>
      </c>
      <c r="L72" s="429">
        <v>1</v>
      </c>
      <c r="M72" s="429">
        <v>1</v>
      </c>
      <c r="N72" s="429">
        <v>1</v>
      </c>
      <c r="O72" s="429">
        <v>1</v>
      </c>
      <c r="P72" s="492" t="s">
        <v>2008</v>
      </c>
      <c r="Q72" s="414"/>
      <c r="R72" s="414"/>
      <c r="S72" s="496" t="s">
        <v>2127</v>
      </c>
      <c r="T72" s="2109"/>
      <c r="U72" s="2109"/>
      <c r="V72" s="2109"/>
      <c r="W72" s="2109"/>
    </row>
    <row r="73" spans="1:23" s="87" customFormat="1" ht="67.7" customHeight="1">
      <c r="A73" s="410" t="s">
        <v>3197</v>
      </c>
      <c r="B73" s="410" t="s">
        <v>2128</v>
      </c>
      <c r="C73" s="411" t="s">
        <v>2129</v>
      </c>
      <c r="D73" s="429"/>
      <c r="E73" s="429"/>
      <c r="F73" s="429"/>
      <c r="G73" s="429"/>
      <c r="H73" s="429"/>
      <c r="I73" s="429"/>
      <c r="J73" s="429"/>
      <c r="K73" s="429"/>
      <c r="L73" s="429"/>
      <c r="M73" s="429"/>
      <c r="N73" s="429"/>
      <c r="O73" s="429"/>
      <c r="P73" s="492">
        <v>400000</v>
      </c>
      <c r="Q73" s="414"/>
      <c r="R73" s="414"/>
      <c r="S73" s="496"/>
      <c r="T73" s="2109"/>
      <c r="U73" s="2109"/>
      <c r="V73" s="2109"/>
      <c r="W73" s="2109"/>
    </row>
    <row r="74" spans="1:23" s="87" customFormat="1" ht="25.5">
      <c r="A74" s="415" t="s">
        <v>3198</v>
      </c>
      <c r="B74" s="414" t="s">
        <v>2130</v>
      </c>
      <c r="C74" s="414" t="s">
        <v>2131</v>
      </c>
      <c r="D74" s="414"/>
      <c r="E74" s="414"/>
      <c r="F74" s="414"/>
      <c r="G74" s="428"/>
      <c r="H74" s="414"/>
      <c r="I74" s="414"/>
      <c r="J74" s="414"/>
      <c r="K74" s="414"/>
      <c r="L74" s="414"/>
      <c r="M74" s="414"/>
      <c r="N74" s="414"/>
      <c r="O74" s="414"/>
      <c r="P74" s="531" t="s">
        <v>2008</v>
      </c>
      <c r="Q74" s="414"/>
      <c r="R74" s="414"/>
      <c r="S74" s="496"/>
      <c r="T74" s="2109"/>
      <c r="U74" s="2109"/>
      <c r="V74" s="2109"/>
      <c r="W74" s="2109"/>
    </row>
    <row r="75" spans="1:23" s="87" customFormat="1" ht="40.5">
      <c r="A75" s="410" t="s">
        <v>3199</v>
      </c>
      <c r="B75" s="411" t="s">
        <v>2132</v>
      </c>
      <c r="C75" s="411" t="s">
        <v>2131</v>
      </c>
      <c r="D75" s="414"/>
      <c r="E75" s="414"/>
      <c r="F75" s="414"/>
      <c r="G75" s="429">
        <v>1</v>
      </c>
      <c r="H75" s="414"/>
      <c r="I75" s="414"/>
      <c r="J75" s="414"/>
      <c r="K75" s="414"/>
      <c r="L75" s="414"/>
      <c r="M75" s="414"/>
      <c r="N75" s="414"/>
      <c r="O75" s="414"/>
      <c r="P75" s="492">
        <v>64000</v>
      </c>
      <c r="Q75" s="414"/>
      <c r="R75" s="414"/>
      <c r="S75" s="502" t="s">
        <v>2060</v>
      </c>
      <c r="T75" s="2109"/>
      <c r="U75" s="2109"/>
      <c r="V75" s="2109"/>
      <c r="W75" s="2109"/>
    </row>
    <row r="76" spans="1:23" s="87" customFormat="1" ht="27">
      <c r="A76" s="410" t="s">
        <v>3200</v>
      </c>
      <c r="B76" s="411" t="s">
        <v>2133</v>
      </c>
      <c r="C76" s="411" t="s">
        <v>2134</v>
      </c>
      <c r="D76" s="414"/>
      <c r="E76" s="414"/>
      <c r="F76" s="414"/>
      <c r="G76" s="429">
        <v>10</v>
      </c>
      <c r="H76" s="414"/>
      <c r="I76" s="414"/>
      <c r="J76" s="414"/>
      <c r="K76" s="414"/>
      <c r="L76" s="414"/>
      <c r="M76" s="414"/>
      <c r="N76" s="414"/>
      <c r="O76" s="414"/>
      <c r="P76" s="492" t="s">
        <v>2008</v>
      </c>
      <c r="Q76" s="414"/>
      <c r="R76" s="414"/>
      <c r="S76" s="502" t="s">
        <v>1985</v>
      </c>
      <c r="T76" s="2109"/>
      <c r="U76" s="2109"/>
      <c r="V76" s="2109"/>
      <c r="W76" s="2109"/>
    </row>
    <row r="77" spans="1:23" s="87" customFormat="1" ht="54.75" thickBot="1">
      <c r="A77" s="410" t="s">
        <v>2135</v>
      </c>
      <c r="B77" s="411" t="s">
        <v>2136</v>
      </c>
      <c r="C77" s="411" t="s">
        <v>2137</v>
      </c>
      <c r="D77" s="414"/>
      <c r="E77" s="414"/>
      <c r="F77" s="414"/>
      <c r="G77" s="429">
        <v>1</v>
      </c>
      <c r="H77" s="414"/>
      <c r="I77" s="414"/>
      <c r="J77" s="414"/>
      <c r="K77" s="414"/>
      <c r="L77" s="414"/>
      <c r="M77" s="414"/>
      <c r="N77" s="414"/>
      <c r="O77" s="414"/>
      <c r="P77" s="492">
        <v>242920</v>
      </c>
      <c r="Q77" s="414"/>
      <c r="R77" s="414"/>
      <c r="S77" s="502" t="s">
        <v>1985</v>
      </c>
      <c r="T77" s="2110"/>
      <c r="U77" s="2110"/>
      <c r="V77" s="2110"/>
      <c r="W77" s="2110"/>
    </row>
    <row r="78" spans="1:23" s="87" customFormat="1" ht="66.75" customHeight="1">
      <c r="A78" s="482" t="s">
        <v>3201</v>
      </c>
      <c r="B78" s="482" t="s">
        <v>2138</v>
      </c>
      <c r="C78" s="482" t="s">
        <v>2139</v>
      </c>
      <c r="D78" s="482"/>
      <c r="E78" s="482"/>
      <c r="F78" s="482"/>
      <c r="G78" s="482"/>
      <c r="H78" s="482"/>
      <c r="I78" s="482"/>
      <c r="J78" s="482"/>
      <c r="K78" s="482"/>
      <c r="L78" s="482"/>
      <c r="M78" s="482"/>
      <c r="N78" s="482"/>
      <c r="O78" s="482"/>
      <c r="P78" s="532">
        <v>1291462</v>
      </c>
      <c r="Q78" s="533"/>
      <c r="R78" s="482"/>
      <c r="S78" s="534" t="s">
        <v>1985</v>
      </c>
      <c r="T78" s="2121" t="s">
        <v>3186</v>
      </c>
      <c r="U78" s="466"/>
      <c r="V78" s="466"/>
      <c r="W78" s="2121" t="s">
        <v>3187</v>
      </c>
    </row>
    <row r="79" spans="1:23" s="432" customFormat="1" ht="27">
      <c r="A79" s="410" t="s">
        <v>3202</v>
      </c>
      <c r="B79" s="411" t="s">
        <v>2140</v>
      </c>
      <c r="C79" s="411" t="s">
        <v>2141</v>
      </c>
      <c r="D79" s="429">
        <v>25</v>
      </c>
      <c r="E79" s="429">
        <v>70</v>
      </c>
      <c r="F79" s="429">
        <v>70</v>
      </c>
      <c r="G79" s="429">
        <v>70</v>
      </c>
      <c r="H79" s="429">
        <v>70</v>
      </c>
      <c r="I79" s="429">
        <v>70</v>
      </c>
      <c r="J79" s="429">
        <v>80</v>
      </c>
      <c r="K79" s="429">
        <v>80</v>
      </c>
      <c r="L79" s="429">
        <v>80</v>
      </c>
      <c r="M79" s="429">
        <v>80</v>
      </c>
      <c r="N79" s="429">
        <v>80</v>
      </c>
      <c r="O79" s="429">
        <v>25</v>
      </c>
      <c r="P79" s="492" t="s">
        <v>2008</v>
      </c>
      <c r="Q79" s="414"/>
      <c r="R79" s="414"/>
      <c r="S79" s="502" t="s">
        <v>1985</v>
      </c>
      <c r="T79" s="2122"/>
      <c r="U79" s="467"/>
      <c r="V79" s="467"/>
      <c r="W79" s="2122"/>
    </row>
    <row r="80" spans="1:23" s="432" customFormat="1" ht="27">
      <c r="A80" s="410" t="s">
        <v>3203</v>
      </c>
      <c r="B80" s="411" t="s">
        <v>2142</v>
      </c>
      <c r="C80" s="411" t="s">
        <v>2143</v>
      </c>
      <c r="D80" s="428"/>
      <c r="E80" s="428"/>
      <c r="F80" s="428"/>
      <c r="G80" s="429">
        <v>600</v>
      </c>
      <c r="H80" s="428"/>
      <c r="I80" s="428"/>
      <c r="J80" s="428"/>
      <c r="K80" s="428"/>
      <c r="L80" s="428"/>
      <c r="M80" s="428"/>
      <c r="N80" s="428"/>
      <c r="O80" s="428"/>
      <c r="P80" s="492"/>
      <c r="Q80" s="414"/>
      <c r="R80" s="414"/>
      <c r="S80" s="502" t="s">
        <v>1985</v>
      </c>
      <c r="T80" s="2122"/>
      <c r="U80" s="467"/>
      <c r="V80" s="467"/>
      <c r="W80" s="2122"/>
    </row>
    <row r="81" spans="1:23" s="432" customFormat="1" ht="58.5" customHeight="1">
      <c r="A81" s="410" t="s">
        <v>3204</v>
      </c>
      <c r="B81" s="411" t="s">
        <v>2144</v>
      </c>
      <c r="C81" s="410" t="s">
        <v>2145</v>
      </c>
      <c r="D81" s="428"/>
      <c r="E81" s="428"/>
      <c r="F81" s="428"/>
      <c r="G81" s="429">
        <v>1</v>
      </c>
      <c r="H81" s="428"/>
      <c r="I81" s="428"/>
      <c r="J81" s="428"/>
      <c r="K81" s="428"/>
      <c r="L81" s="428"/>
      <c r="M81" s="428"/>
      <c r="N81" s="428"/>
      <c r="O81" s="428"/>
      <c r="P81" s="492">
        <v>482500</v>
      </c>
      <c r="Q81" s="414"/>
      <c r="R81" s="414"/>
      <c r="S81" s="502" t="s">
        <v>1985</v>
      </c>
      <c r="T81" s="2122"/>
      <c r="U81" s="467"/>
      <c r="V81" s="467"/>
      <c r="W81" s="2122"/>
    </row>
    <row r="82" spans="1:23" s="432" customFormat="1" ht="62.25" customHeight="1">
      <c r="A82" s="415" t="s">
        <v>3205</v>
      </c>
      <c r="B82" s="414" t="s">
        <v>2146</v>
      </c>
      <c r="C82" s="415" t="s">
        <v>2147</v>
      </c>
      <c r="D82" s="424"/>
      <c r="E82" s="424"/>
      <c r="F82" s="424"/>
      <c r="G82" s="425"/>
      <c r="H82" s="424"/>
      <c r="I82" s="424"/>
      <c r="J82" s="424"/>
      <c r="K82" s="424"/>
      <c r="L82" s="424"/>
      <c r="M82" s="424"/>
      <c r="N82" s="424"/>
      <c r="O82" s="424"/>
      <c r="P82" s="535">
        <v>0</v>
      </c>
      <c r="Q82" s="414"/>
      <c r="R82" s="414"/>
      <c r="S82" s="496"/>
      <c r="T82" s="2122"/>
      <c r="U82" s="467"/>
      <c r="V82" s="467"/>
      <c r="W82" s="2122"/>
    </row>
    <row r="83" spans="1:23" s="432" customFormat="1" ht="73.5" customHeight="1">
      <c r="A83" s="410" t="s">
        <v>3206</v>
      </c>
      <c r="B83" s="411" t="s">
        <v>2148</v>
      </c>
      <c r="C83" s="410" t="s">
        <v>2147</v>
      </c>
      <c r="D83" s="428"/>
      <c r="E83" s="428">
        <v>1</v>
      </c>
      <c r="F83" s="428"/>
      <c r="G83" s="429"/>
      <c r="H83" s="428"/>
      <c r="I83" s="428"/>
      <c r="J83" s="428"/>
      <c r="K83" s="428"/>
      <c r="L83" s="428"/>
      <c r="M83" s="428"/>
      <c r="N83" s="428"/>
      <c r="O83" s="428"/>
      <c r="P83" s="492" t="s">
        <v>2008</v>
      </c>
      <c r="Q83" s="414"/>
      <c r="R83" s="414"/>
      <c r="S83" s="496" t="s">
        <v>2149</v>
      </c>
      <c r="T83" s="2122"/>
      <c r="U83" s="467"/>
      <c r="V83" s="467"/>
      <c r="W83" s="2122"/>
    </row>
    <row r="84" spans="1:23" s="432" customFormat="1" ht="54.75" customHeight="1">
      <c r="A84" s="410" t="s">
        <v>3207</v>
      </c>
      <c r="B84" s="411" t="s">
        <v>2150</v>
      </c>
      <c r="C84" s="410" t="s">
        <v>2151</v>
      </c>
      <c r="D84" s="428"/>
      <c r="E84" s="428">
        <v>1</v>
      </c>
      <c r="F84" s="428"/>
      <c r="G84" s="429">
        <v>1</v>
      </c>
      <c r="H84" s="428"/>
      <c r="I84" s="428">
        <v>1</v>
      </c>
      <c r="J84" s="428">
        <v>1</v>
      </c>
      <c r="K84" s="428">
        <v>1</v>
      </c>
      <c r="L84" s="428">
        <v>1</v>
      </c>
      <c r="M84" s="428">
        <v>1</v>
      </c>
      <c r="N84" s="428"/>
      <c r="O84" s="428">
        <v>1</v>
      </c>
      <c r="P84" s="492" t="s">
        <v>2008</v>
      </c>
      <c r="Q84" s="414"/>
      <c r="R84" s="414"/>
      <c r="S84" s="496" t="s">
        <v>2149</v>
      </c>
      <c r="T84" s="2122"/>
      <c r="U84" s="467"/>
      <c r="V84" s="467"/>
      <c r="W84" s="2122"/>
    </row>
    <row r="85" spans="1:23" s="432" customFormat="1" ht="37.5" customHeight="1">
      <c r="A85" s="410" t="s">
        <v>3208</v>
      </c>
      <c r="B85" s="411" t="s">
        <v>2152</v>
      </c>
      <c r="C85" s="410" t="s">
        <v>680</v>
      </c>
      <c r="D85" s="428"/>
      <c r="E85" s="428"/>
      <c r="F85" s="428"/>
      <c r="G85" s="429"/>
      <c r="H85" s="428"/>
      <c r="I85" s="428"/>
      <c r="J85" s="428"/>
      <c r="K85" s="428"/>
      <c r="L85" s="428"/>
      <c r="M85" s="428"/>
      <c r="N85" s="428"/>
      <c r="O85" s="428"/>
      <c r="P85" s="492" t="s">
        <v>2008</v>
      </c>
      <c r="Q85" s="414"/>
      <c r="R85" s="414"/>
      <c r="S85" s="496" t="s">
        <v>2149</v>
      </c>
      <c r="T85" s="2122"/>
      <c r="U85" s="467"/>
      <c r="V85" s="467"/>
      <c r="W85" s="2122"/>
    </row>
    <row r="86" spans="1:23" s="87" customFormat="1" ht="52.5" customHeight="1">
      <c r="A86" s="414" t="s">
        <v>3209</v>
      </c>
      <c r="B86" s="414" t="s">
        <v>2153</v>
      </c>
      <c r="C86" s="454" t="s">
        <v>2154</v>
      </c>
      <c r="D86" s="455"/>
      <c r="E86" s="455"/>
      <c r="F86" s="455"/>
      <c r="G86" s="455"/>
      <c r="H86" s="455"/>
      <c r="I86" s="455"/>
      <c r="J86" s="455"/>
      <c r="K86" s="455"/>
      <c r="L86" s="455"/>
      <c r="M86" s="455"/>
      <c r="N86" s="455"/>
      <c r="O86" s="455"/>
      <c r="P86" s="536"/>
      <c r="Q86" s="455"/>
      <c r="R86" s="455"/>
      <c r="S86" s="496" t="s">
        <v>2155</v>
      </c>
      <c r="T86" s="2122"/>
      <c r="U86" s="467"/>
      <c r="V86" s="467"/>
      <c r="W86" s="2122"/>
    </row>
    <row r="87" spans="1:23" s="432" customFormat="1" ht="168" customHeight="1">
      <c r="A87" s="410" t="s">
        <v>3210</v>
      </c>
      <c r="B87" s="411" t="s">
        <v>2156</v>
      </c>
      <c r="C87" s="410" t="s">
        <v>2154</v>
      </c>
      <c r="D87" s="428"/>
      <c r="E87" s="428"/>
      <c r="F87" s="428"/>
      <c r="G87" s="429">
        <v>6</v>
      </c>
      <c r="H87" s="428"/>
      <c r="I87" s="428"/>
      <c r="J87" s="428"/>
      <c r="K87" s="428"/>
      <c r="L87" s="428"/>
      <c r="M87" s="428"/>
      <c r="N87" s="428"/>
      <c r="O87" s="428"/>
      <c r="P87" s="492" t="s">
        <v>2008</v>
      </c>
      <c r="Q87" s="414"/>
      <c r="R87" s="414"/>
      <c r="S87" s="496" t="s">
        <v>2157</v>
      </c>
      <c r="T87" s="2122"/>
      <c r="U87" s="467"/>
      <c r="V87" s="467"/>
      <c r="W87" s="2122"/>
    </row>
    <row r="88" spans="1:23" s="432" customFormat="1" ht="108">
      <c r="A88" s="456" t="s">
        <v>3211</v>
      </c>
      <c r="B88" s="411" t="s">
        <v>2158</v>
      </c>
      <c r="C88" s="410" t="s">
        <v>2159</v>
      </c>
      <c r="D88" s="428"/>
      <c r="E88" s="428"/>
      <c r="F88" s="428"/>
      <c r="G88" s="429">
        <v>2</v>
      </c>
      <c r="H88" s="428"/>
      <c r="I88" s="428"/>
      <c r="J88" s="428"/>
      <c r="K88" s="428"/>
      <c r="L88" s="428"/>
      <c r="M88" s="428"/>
      <c r="N88" s="428"/>
      <c r="O88" s="428"/>
      <c r="P88" s="492" t="s">
        <v>2008</v>
      </c>
      <c r="Q88" s="414"/>
      <c r="R88" s="414"/>
      <c r="S88" s="496" t="s">
        <v>2155</v>
      </c>
      <c r="T88" s="2122"/>
      <c r="U88" s="467"/>
      <c r="V88" s="467"/>
      <c r="W88" s="2122"/>
    </row>
    <row r="89" spans="1:23" s="432" customFormat="1" ht="135">
      <c r="A89" s="456" t="s">
        <v>3212</v>
      </c>
      <c r="B89" s="411" t="s">
        <v>2160</v>
      </c>
      <c r="C89" s="410" t="s">
        <v>2161</v>
      </c>
      <c r="D89" s="428"/>
      <c r="E89" s="428"/>
      <c r="F89" s="428"/>
      <c r="G89" s="457">
        <v>500</v>
      </c>
      <c r="H89" s="428"/>
      <c r="I89" s="428"/>
      <c r="J89" s="428"/>
      <c r="K89" s="428"/>
      <c r="L89" s="428"/>
      <c r="M89" s="428"/>
      <c r="N89" s="428"/>
      <c r="O89" s="428"/>
      <c r="P89" s="492"/>
      <c r="Q89" s="414"/>
      <c r="R89" s="414"/>
      <c r="S89" s="496"/>
      <c r="T89" s="2122"/>
      <c r="U89" s="467"/>
      <c r="V89" s="467"/>
      <c r="W89" s="2122"/>
    </row>
    <row r="90" spans="1:23" s="432" customFormat="1" ht="50.25" customHeight="1">
      <c r="A90" s="414" t="s">
        <v>3213</v>
      </c>
      <c r="B90" s="414" t="s">
        <v>2162</v>
      </c>
      <c r="C90" s="454" t="s">
        <v>2163</v>
      </c>
      <c r="D90" s="457">
        <v>2</v>
      </c>
      <c r="E90" s="414"/>
      <c r="F90" s="414"/>
      <c r="G90" s="414"/>
      <c r="H90" s="414"/>
      <c r="I90" s="414"/>
      <c r="J90" s="414"/>
      <c r="K90" s="414"/>
      <c r="L90" s="414"/>
      <c r="M90" s="414"/>
      <c r="N90" s="414"/>
      <c r="O90" s="414"/>
      <c r="P90" s="537"/>
      <c r="Q90" s="414"/>
      <c r="R90" s="414"/>
      <c r="S90" s="496" t="s">
        <v>1985</v>
      </c>
      <c r="T90" s="2122"/>
      <c r="U90" s="467"/>
      <c r="V90" s="467"/>
      <c r="W90" s="2122"/>
    </row>
    <row r="91" spans="1:23" s="432" customFormat="1" ht="38.25">
      <c r="A91" s="426" t="s">
        <v>3214</v>
      </c>
      <c r="B91" s="458" t="s">
        <v>2164</v>
      </c>
      <c r="C91" s="459" t="s">
        <v>2165</v>
      </c>
      <c r="D91" s="460">
        <v>1</v>
      </c>
      <c r="E91" s="458"/>
      <c r="F91" s="458"/>
      <c r="G91" s="458"/>
      <c r="H91" s="458"/>
      <c r="I91" s="458"/>
      <c r="J91" s="458"/>
      <c r="K91" s="458"/>
      <c r="L91" s="458"/>
      <c r="M91" s="458"/>
      <c r="N91" s="458"/>
      <c r="O91" s="458"/>
      <c r="P91" s="538"/>
      <c r="Q91" s="458"/>
      <c r="R91" s="458"/>
      <c r="S91" s="539"/>
      <c r="T91" s="2122"/>
      <c r="U91" s="467"/>
      <c r="V91" s="467"/>
      <c r="W91" s="2122"/>
    </row>
    <row r="92" spans="1:23" s="432" customFormat="1" ht="39" thickBot="1">
      <c r="A92" s="411" t="s">
        <v>3215</v>
      </c>
      <c r="B92" s="414" t="s">
        <v>2156</v>
      </c>
      <c r="C92" s="454" t="s">
        <v>2166</v>
      </c>
      <c r="D92" s="457">
        <v>1</v>
      </c>
      <c r="E92" s="414"/>
      <c r="F92" s="414"/>
      <c r="G92" s="414"/>
      <c r="H92" s="414"/>
      <c r="I92" s="414"/>
      <c r="J92" s="414"/>
      <c r="K92" s="414"/>
      <c r="L92" s="414"/>
      <c r="M92" s="414"/>
      <c r="N92" s="414"/>
      <c r="O92" s="414"/>
      <c r="P92" s="537"/>
      <c r="Q92" s="414"/>
      <c r="R92" s="414"/>
      <c r="S92" s="496"/>
      <c r="T92" s="2123"/>
      <c r="U92" s="468"/>
      <c r="V92" s="468"/>
      <c r="W92" s="2123"/>
    </row>
    <row r="93" spans="1:23" s="87" customFormat="1" thickBot="1">
      <c r="A93" s="461" t="s">
        <v>2167</v>
      </c>
      <c r="B93" s="2131"/>
      <c r="C93" s="2131"/>
      <c r="D93" s="2131"/>
      <c r="E93" s="2131"/>
      <c r="F93" s="2131"/>
      <c r="G93" s="2131"/>
      <c r="H93" s="2131"/>
      <c r="I93" s="2131"/>
      <c r="J93" s="2131"/>
      <c r="K93" s="2131"/>
      <c r="L93" s="2131"/>
      <c r="M93" s="2131"/>
      <c r="N93" s="2131"/>
      <c r="O93" s="2131"/>
      <c r="P93" s="540">
        <f>P13+P78+P64</f>
        <v>3111690</v>
      </c>
      <c r="Q93" s="462"/>
      <c r="R93" s="462"/>
      <c r="S93" s="463"/>
      <c r="T93" s="464"/>
      <c r="U93" s="464"/>
      <c r="V93" s="464"/>
    </row>
    <row r="94" spans="1:23" s="229" customFormat="1" ht="26.25" customHeight="1" thickBot="1">
      <c r="A94" s="187"/>
      <c r="B94" s="188"/>
      <c r="C94" s="240"/>
      <c r="D94" s="186"/>
      <c r="E94" s="186"/>
      <c r="F94" s="186"/>
      <c r="G94" s="186"/>
      <c r="H94" s="186"/>
      <c r="I94" s="1924" t="s">
        <v>898</v>
      </c>
      <c r="J94" s="1924"/>
      <c r="K94" s="1924"/>
      <c r="L94" s="1924"/>
      <c r="M94" s="1924"/>
      <c r="N94" s="1924"/>
      <c r="O94" s="1924"/>
      <c r="P94" s="350">
        <v>3111690</v>
      </c>
      <c r="Q94" s="351">
        <f>Q11+Q13+Q19+Q40+Q56+Q79</f>
        <v>0</v>
      </c>
      <c r="R94" s="370">
        <f>R11+R13+R19+R40+R56+R79</f>
        <v>0</v>
      </c>
      <c r="S94" s="261"/>
    </row>
    <row r="95" spans="1:23" s="229" customFormat="1" ht="25.5" customHeight="1" thickBot="1">
      <c r="A95" s="233"/>
      <c r="B95" s="234"/>
      <c r="C95" s="235"/>
      <c r="D95" s="186"/>
      <c r="E95" s="186"/>
      <c r="F95" s="186"/>
      <c r="G95" s="186"/>
      <c r="H95" s="186"/>
      <c r="I95" s="1924" t="s">
        <v>2323</v>
      </c>
      <c r="J95" s="1924"/>
      <c r="K95" s="1924"/>
      <c r="L95" s="1924"/>
      <c r="M95" s="1924"/>
      <c r="N95" s="1924"/>
      <c r="O95" s="1924"/>
      <c r="P95" s="352">
        <v>10712977</v>
      </c>
      <c r="Q95" s="353"/>
      <c r="R95" s="371"/>
      <c r="S95" s="262"/>
    </row>
    <row r="96" spans="1:23" s="229" customFormat="1" ht="24" customHeight="1" thickBot="1">
      <c r="A96" s="236"/>
      <c r="B96" s="237"/>
      <c r="C96" s="238"/>
      <c r="D96" s="239"/>
      <c r="E96" s="239"/>
      <c r="F96" s="239"/>
      <c r="G96" s="239"/>
      <c r="H96" s="239"/>
      <c r="I96" s="1924" t="s">
        <v>2324</v>
      </c>
      <c r="J96" s="1924"/>
      <c r="K96" s="1924"/>
      <c r="L96" s="1924"/>
      <c r="M96" s="1924"/>
      <c r="N96" s="1924"/>
      <c r="O96" s="1924"/>
      <c r="P96" s="352">
        <f>P94+P95</f>
        <v>13824667</v>
      </c>
      <c r="Q96" s="353">
        <f>Q38+Q41+Q48+Q50</f>
        <v>38968610.160000004</v>
      </c>
      <c r="R96" s="371">
        <f t="shared" ref="R96" si="0">R94+R95</f>
        <v>0</v>
      </c>
      <c r="S96" s="263"/>
    </row>
    <row r="97" spans="1:19" s="229" customFormat="1" ht="24" customHeight="1">
      <c r="A97" s="186"/>
      <c r="B97" s="234"/>
      <c r="C97" s="235"/>
      <c r="D97" s="186"/>
      <c r="E97" s="186"/>
      <c r="F97" s="186"/>
      <c r="G97" s="186"/>
      <c r="H97" s="186"/>
      <c r="I97" s="1923" t="s">
        <v>3156</v>
      </c>
      <c r="J97" s="1923"/>
      <c r="K97" s="1923"/>
      <c r="L97" s="1923"/>
      <c r="M97" s="1923"/>
      <c r="N97" s="1923"/>
      <c r="O97" s="1923"/>
      <c r="P97" s="346"/>
      <c r="Q97" s="346"/>
      <c r="R97" s="372"/>
      <c r="S97" s="347"/>
    </row>
    <row r="98" spans="1:19" s="12" customFormat="1" ht="15.4" customHeight="1">
      <c r="A98" s="186"/>
      <c r="B98" s="186"/>
      <c r="C98" s="240"/>
      <c r="D98" s="186"/>
      <c r="E98" s="186"/>
      <c r="F98" s="186"/>
      <c r="G98" s="186"/>
      <c r="H98" s="186"/>
      <c r="I98" s="1917" t="s">
        <v>3145</v>
      </c>
      <c r="J98" s="1917"/>
      <c r="K98" s="1917"/>
      <c r="L98" s="1917"/>
      <c r="M98" s="1917"/>
      <c r="N98" s="1917"/>
      <c r="O98" s="2111"/>
      <c r="P98" s="2112" t="s">
        <v>3157</v>
      </c>
      <c r="Q98" s="2113" t="s">
        <v>3266</v>
      </c>
      <c r="R98" s="2114" t="s">
        <v>3159</v>
      </c>
      <c r="S98" s="2113" t="s">
        <v>3160</v>
      </c>
    </row>
    <row r="99" spans="1:19" s="12" customFormat="1" ht="15.4" customHeight="1">
      <c r="C99" s="189"/>
      <c r="I99" s="1919"/>
      <c r="J99" s="1919"/>
      <c r="K99" s="1919"/>
      <c r="L99" s="1919"/>
      <c r="M99" s="1919"/>
      <c r="N99" s="1919"/>
      <c r="O99" s="1920"/>
      <c r="P99" s="2112"/>
      <c r="Q99" s="2113"/>
      <c r="R99" s="2114"/>
      <c r="S99" s="2113"/>
    </row>
    <row r="100" spans="1:19" s="12" customFormat="1" ht="26.65" customHeight="1">
      <c r="C100" s="189"/>
      <c r="I100" s="2108" t="s">
        <v>3146</v>
      </c>
      <c r="J100" s="2108"/>
      <c r="K100" s="2115" t="s">
        <v>3147</v>
      </c>
      <c r="L100" s="2115"/>
      <c r="M100" s="2115"/>
      <c r="N100" s="2115"/>
      <c r="O100" s="2115"/>
      <c r="P100" s="354">
        <v>10712977</v>
      </c>
      <c r="Q100" s="2113"/>
      <c r="R100" s="2114"/>
      <c r="S100" s="2113"/>
    </row>
    <row r="101" spans="1:19" s="12" customFormat="1" ht="15.95" customHeight="1">
      <c r="C101" s="189"/>
      <c r="I101" s="2108" t="s">
        <v>3148</v>
      </c>
      <c r="J101" s="2108"/>
      <c r="K101" s="2107" t="s">
        <v>3149</v>
      </c>
      <c r="L101" s="2107"/>
      <c r="M101" s="2107"/>
      <c r="N101" s="2107"/>
      <c r="O101" s="2107"/>
      <c r="P101" s="354">
        <v>1991462</v>
      </c>
      <c r="Q101" s="2113"/>
      <c r="R101" s="2114"/>
      <c r="S101" s="2113"/>
    </row>
    <row r="102" spans="1:19" s="12" customFormat="1" ht="15.95" customHeight="1">
      <c r="C102" s="189"/>
      <c r="I102" s="2108" t="s">
        <v>3150</v>
      </c>
      <c r="J102" s="2108"/>
      <c r="K102" s="2107" t="s">
        <v>3151</v>
      </c>
      <c r="L102" s="2107"/>
      <c r="M102" s="2107"/>
      <c r="N102" s="2107"/>
      <c r="O102" s="2107"/>
      <c r="P102" s="354">
        <v>1120288</v>
      </c>
      <c r="Q102" s="2113"/>
      <c r="R102" s="2114"/>
      <c r="S102" s="2113"/>
    </row>
    <row r="103" spans="1:19" s="12" customFormat="1" ht="15.95" customHeight="1">
      <c r="C103" s="189"/>
      <c r="I103" s="2108" t="s">
        <v>3152</v>
      </c>
      <c r="J103" s="2108"/>
      <c r="K103" s="2107" t="s">
        <v>3153</v>
      </c>
      <c r="L103" s="2107"/>
      <c r="M103" s="2107"/>
      <c r="N103" s="2107"/>
      <c r="O103" s="2107"/>
      <c r="P103" s="354"/>
      <c r="Q103" s="2113"/>
      <c r="R103" s="2114"/>
      <c r="S103" s="2113"/>
    </row>
    <row r="104" spans="1:19" s="12" customFormat="1" ht="15.95" customHeight="1">
      <c r="C104" s="189"/>
      <c r="I104" s="2108" t="s">
        <v>3154</v>
      </c>
      <c r="J104" s="2108"/>
      <c r="K104" s="2107" t="s">
        <v>3155</v>
      </c>
      <c r="L104" s="2107"/>
      <c r="M104" s="2107"/>
      <c r="N104" s="2107"/>
      <c r="O104" s="2107"/>
      <c r="P104" s="354"/>
      <c r="Q104" s="2113"/>
      <c r="R104" s="2114"/>
      <c r="S104" s="2113"/>
    </row>
    <row r="105" spans="1:19" s="12" customFormat="1">
      <c r="C105" s="189"/>
      <c r="J105" s="264"/>
      <c r="K105" s="264"/>
      <c r="L105" s="264"/>
      <c r="M105" s="264"/>
      <c r="N105" s="264"/>
      <c r="O105" s="264"/>
      <c r="P105" s="348">
        <f>SUM(P100:P104)</f>
        <v>13824727</v>
      </c>
      <c r="Q105" s="348">
        <f>Q96</f>
        <v>38968610.160000004</v>
      </c>
      <c r="R105" s="373">
        <v>0</v>
      </c>
      <c r="S105" s="349">
        <f>P105+Q105+R105</f>
        <v>52793337.160000004</v>
      </c>
    </row>
    <row r="106" spans="1:19" s="12" customFormat="1">
      <c r="C106" s="189"/>
      <c r="P106" s="247"/>
      <c r="Q106" s="247"/>
      <c r="R106" s="374"/>
    </row>
    <row r="107" spans="1:19" ht="16.5">
      <c r="A107" s="77"/>
      <c r="B107" s="77"/>
      <c r="C107" s="77"/>
      <c r="D107" s="77"/>
      <c r="E107" s="77"/>
      <c r="F107" s="77"/>
      <c r="G107" s="77"/>
      <c r="H107" s="77"/>
      <c r="I107" s="77"/>
      <c r="J107" s="77"/>
      <c r="K107" s="77"/>
      <c r="L107" s="77"/>
      <c r="M107" s="77"/>
      <c r="N107" s="77"/>
      <c r="O107" s="77"/>
      <c r="P107" s="217"/>
      <c r="Q107" s="77"/>
      <c r="R107" s="77"/>
      <c r="S107" s="77"/>
    </row>
    <row r="108" spans="1:19" ht="16.5">
      <c r="A108" s="77"/>
      <c r="B108" s="77"/>
      <c r="C108" s="77"/>
      <c r="D108" s="77"/>
      <c r="E108" s="77"/>
      <c r="F108" s="77"/>
      <c r="G108" s="77"/>
      <c r="H108" s="77"/>
      <c r="I108" s="77"/>
      <c r="J108" s="77"/>
      <c r="K108" s="77"/>
      <c r="L108" s="77"/>
      <c r="M108" s="77"/>
      <c r="N108" s="77"/>
      <c r="O108" s="77"/>
      <c r="P108" s="218"/>
      <c r="Q108" s="77"/>
      <c r="R108" s="77"/>
      <c r="S108" s="77"/>
    </row>
    <row r="109" spans="1:19" ht="16.5">
      <c r="A109" s="77"/>
      <c r="B109" s="77"/>
      <c r="C109" s="77"/>
      <c r="D109" s="77"/>
      <c r="E109" s="77"/>
      <c r="F109" s="77"/>
      <c r="G109" s="77"/>
      <c r="H109" s="77"/>
      <c r="I109" s="77"/>
      <c r="J109" s="77"/>
      <c r="K109" s="77"/>
      <c r="L109" s="77"/>
      <c r="M109" s="77"/>
      <c r="N109" s="77"/>
      <c r="O109" s="77"/>
      <c r="P109" s="215"/>
      <c r="Q109" s="77"/>
      <c r="R109" s="77"/>
      <c r="S109" s="77"/>
    </row>
    <row r="110" spans="1:19" ht="16.5">
      <c r="A110" s="77"/>
      <c r="B110" s="77"/>
      <c r="C110" s="77"/>
      <c r="D110" s="77"/>
      <c r="E110" s="77"/>
      <c r="F110" s="77"/>
      <c r="G110" s="77"/>
      <c r="H110" s="77"/>
      <c r="I110" s="77"/>
      <c r="J110" s="77"/>
      <c r="K110" s="77"/>
      <c r="L110" s="77"/>
      <c r="M110" s="77"/>
      <c r="N110" s="77"/>
      <c r="O110" s="77"/>
      <c r="P110" s="215"/>
      <c r="Q110" s="77"/>
      <c r="R110" s="77"/>
      <c r="S110" s="77"/>
    </row>
  </sheetData>
  <mergeCells count="51">
    <mergeCell ref="P11:S11"/>
    <mergeCell ref="P13:P14"/>
    <mergeCell ref="A8:I8"/>
    <mergeCell ref="A10:F10"/>
    <mergeCell ref="A5:E5"/>
    <mergeCell ref="P5:T5"/>
    <mergeCell ref="A1:A3"/>
    <mergeCell ref="T78:T92"/>
    <mergeCell ref="F5:J5"/>
    <mergeCell ref="K5:O5"/>
    <mergeCell ref="B2:W2"/>
    <mergeCell ref="B1:W1"/>
    <mergeCell ref="B3:W3"/>
    <mergeCell ref="W78:W92"/>
    <mergeCell ref="T13:T77"/>
    <mergeCell ref="W13:W77"/>
    <mergeCell ref="T11:W11"/>
    <mergeCell ref="U12:V12"/>
    <mergeCell ref="U13:U77"/>
    <mergeCell ref="A4:R4"/>
    <mergeCell ref="A11:A12"/>
    <mergeCell ref="I102:J102"/>
    <mergeCell ref="K102:O102"/>
    <mergeCell ref="I103:J103"/>
    <mergeCell ref="A6:E6"/>
    <mergeCell ref="A7:I7"/>
    <mergeCell ref="I94:O94"/>
    <mergeCell ref="B11:B12"/>
    <mergeCell ref="C11:C12"/>
    <mergeCell ref="D11:F11"/>
    <mergeCell ref="G11:I11"/>
    <mergeCell ref="J11:L11"/>
    <mergeCell ref="M11:O11"/>
    <mergeCell ref="B93:O93"/>
    <mergeCell ref="A13:A14"/>
    <mergeCell ref="K103:O103"/>
    <mergeCell ref="I104:J104"/>
    <mergeCell ref="K104:O104"/>
    <mergeCell ref="V13:V77"/>
    <mergeCell ref="I95:O95"/>
    <mergeCell ref="I96:O96"/>
    <mergeCell ref="I97:O97"/>
    <mergeCell ref="I98:O99"/>
    <mergeCell ref="P98:P99"/>
    <mergeCell ref="Q98:Q104"/>
    <mergeCell ref="R98:R104"/>
    <mergeCell ref="S98:S104"/>
    <mergeCell ref="I100:J100"/>
    <mergeCell ref="K100:O100"/>
    <mergeCell ref="I101:J101"/>
    <mergeCell ref="K101:O101"/>
  </mergeCells>
  <pageMargins left="0.70866141732283472" right="0.70866141732283472" top="0.74803149606299213" bottom="0.74803149606299213" header="0.31496062992125984" footer="0.31496062992125984"/>
  <pageSetup scale="7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49"/>
  <sheetViews>
    <sheetView topLeftCell="I12" workbookViewId="0">
      <selection activeCell="V12" sqref="V12:V34"/>
    </sheetView>
  </sheetViews>
  <sheetFormatPr baseColWidth="10" defaultColWidth="11.140625" defaultRowHeight="15"/>
  <cols>
    <col min="1" max="1" width="32.140625" customWidth="1"/>
    <col min="2" max="2" width="23.140625" customWidth="1"/>
    <col min="3" max="3" width="18.140625" customWidth="1"/>
    <col min="4" max="4" width="3.28515625" bestFit="1" customWidth="1"/>
    <col min="5" max="5" width="4.140625" bestFit="1" customWidth="1"/>
    <col min="6" max="6" width="3.42578125" bestFit="1" customWidth="1"/>
    <col min="7" max="7" width="3.28515625" bestFit="1" customWidth="1"/>
    <col min="8" max="8" width="3.85546875" bestFit="1" customWidth="1"/>
    <col min="9" max="9" width="4.140625" bestFit="1" customWidth="1"/>
    <col min="10" max="10" width="2.5703125" bestFit="1" customWidth="1"/>
    <col min="11" max="11" width="3.7109375" bestFit="1" customWidth="1"/>
    <col min="12" max="12" width="4.140625" bestFit="1" customWidth="1"/>
    <col min="13" max="13" width="3.28515625" bestFit="1" customWidth="1"/>
    <col min="14" max="14" width="3.5703125" bestFit="1" customWidth="1"/>
    <col min="15" max="15" width="3" bestFit="1" customWidth="1"/>
    <col min="16" max="16" width="7.85546875" customWidth="1"/>
    <col min="17" max="17" width="11.5703125" bestFit="1" customWidth="1"/>
    <col min="18" max="18" width="9.42578125" customWidth="1"/>
    <col min="20" max="22" width="18.5703125" customWidth="1"/>
    <col min="23" max="23" width="26.140625" customWidth="1"/>
  </cols>
  <sheetData>
    <row r="1" spans="1:24" ht="27" thickBot="1">
      <c r="A1" s="2141"/>
      <c r="B1" s="2142"/>
      <c r="C1" s="1925" t="s">
        <v>3219</v>
      </c>
      <c r="D1" s="1926"/>
      <c r="E1" s="1926"/>
      <c r="F1" s="1926"/>
      <c r="G1" s="1926"/>
      <c r="H1" s="1926"/>
      <c r="I1" s="1926"/>
      <c r="J1" s="1926"/>
      <c r="K1" s="1926"/>
      <c r="L1" s="1926"/>
      <c r="M1" s="1926"/>
      <c r="N1" s="1926"/>
      <c r="O1" s="1926"/>
      <c r="P1" s="1926"/>
      <c r="Q1" s="1926"/>
      <c r="R1" s="1926"/>
      <c r="S1" s="1926"/>
      <c r="T1" s="1926"/>
      <c r="U1" s="1926"/>
      <c r="V1" s="1926"/>
      <c r="W1" s="1926"/>
      <c r="X1" s="1928"/>
    </row>
    <row r="2" spans="1:24" ht="27" thickBot="1">
      <c r="A2" s="2143"/>
      <c r="B2" s="2144"/>
      <c r="C2" s="1925" t="s">
        <v>3182</v>
      </c>
      <c r="D2" s="1926"/>
      <c r="E2" s="1926"/>
      <c r="F2" s="1926"/>
      <c r="G2" s="1926"/>
      <c r="H2" s="1926"/>
      <c r="I2" s="1926"/>
      <c r="J2" s="1926"/>
      <c r="K2" s="1926"/>
      <c r="L2" s="1926"/>
      <c r="M2" s="1926"/>
      <c r="N2" s="1926"/>
      <c r="O2" s="1926"/>
      <c r="P2" s="1926"/>
      <c r="Q2" s="1926"/>
      <c r="R2" s="1926"/>
      <c r="S2" s="1926"/>
      <c r="T2" s="1926"/>
      <c r="U2" s="1926"/>
      <c r="V2" s="1926"/>
      <c r="W2" s="1926"/>
      <c r="X2" s="1928"/>
    </row>
    <row r="3" spans="1:24" ht="27" thickBot="1">
      <c r="A3" s="2145"/>
      <c r="B3" s="2146"/>
      <c r="C3" s="1925" t="s">
        <v>275</v>
      </c>
      <c r="D3" s="1926"/>
      <c r="E3" s="1926"/>
      <c r="F3" s="1926"/>
      <c r="G3" s="1926"/>
      <c r="H3" s="1926"/>
      <c r="I3" s="1926"/>
      <c r="J3" s="1926"/>
      <c r="K3" s="1926"/>
      <c r="L3" s="1926"/>
      <c r="M3" s="1926"/>
      <c r="N3" s="1926"/>
      <c r="O3" s="1926"/>
      <c r="P3" s="1926"/>
      <c r="Q3" s="1926"/>
      <c r="R3" s="1926"/>
      <c r="S3" s="1926"/>
      <c r="T3" s="1926"/>
      <c r="U3" s="1926"/>
      <c r="V3" s="1926"/>
      <c r="W3" s="1926"/>
      <c r="X3" s="1928"/>
    </row>
    <row r="4" spans="1:24" ht="18">
      <c r="A4" s="18"/>
      <c r="B4" s="18"/>
      <c r="C4" s="18"/>
      <c r="D4" s="28"/>
      <c r="E4" s="28"/>
      <c r="F4" s="28"/>
      <c r="G4" s="28"/>
      <c r="H4" s="29"/>
      <c r="I4" s="29"/>
      <c r="J4" s="29"/>
      <c r="K4" s="29"/>
      <c r="L4" s="29"/>
      <c r="M4" s="29"/>
      <c r="N4" s="15"/>
      <c r="O4" s="15"/>
      <c r="P4" s="15"/>
      <c r="Q4" s="15"/>
      <c r="R4" s="15"/>
      <c r="S4" s="13"/>
    </row>
    <row r="5" spans="1:24" ht="20.25">
      <c r="A5" s="552" t="s">
        <v>3218</v>
      </c>
      <c r="B5" s="18"/>
      <c r="C5" s="18"/>
      <c r="D5" s="17"/>
      <c r="E5" s="17"/>
      <c r="F5" s="17"/>
      <c r="G5" s="17"/>
      <c r="H5" s="17"/>
      <c r="I5" s="17"/>
      <c r="J5" s="17"/>
      <c r="K5" s="17"/>
      <c r="L5" s="17"/>
      <c r="M5" s="17"/>
      <c r="N5" s="76"/>
      <c r="O5" s="76"/>
      <c r="P5" s="76"/>
      <c r="Q5" s="76"/>
      <c r="R5" s="78"/>
      <c r="S5" s="13"/>
    </row>
    <row r="6" spans="1:24" ht="20.25">
      <c r="A6" s="552" t="s">
        <v>118</v>
      </c>
      <c r="B6" s="19"/>
      <c r="C6" s="30"/>
      <c r="D6" s="19"/>
      <c r="E6" s="19"/>
      <c r="F6" s="19"/>
      <c r="G6" s="19"/>
      <c r="H6" s="19"/>
      <c r="I6" s="19"/>
      <c r="J6" s="19"/>
      <c r="K6" s="19"/>
      <c r="L6" s="19"/>
      <c r="M6" s="19"/>
      <c r="N6" s="79"/>
      <c r="O6" s="79"/>
      <c r="P6" s="79"/>
      <c r="Q6" s="79"/>
      <c r="R6" s="80"/>
      <c r="S6" s="13"/>
    </row>
    <row r="7" spans="1:24" ht="20.25">
      <c r="A7" s="552" t="s">
        <v>3220</v>
      </c>
      <c r="B7" s="190"/>
      <c r="C7" s="191"/>
      <c r="D7" s="190"/>
      <c r="E7" s="190"/>
      <c r="F7" s="190"/>
      <c r="G7" s="190"/>
      <c r="H7" s="18"/>
      <c r="I7" s="18"/>
      <c r="J7" s="18"/>
      <c r="K7" s="18"/>
      <c r="L7" s="18"/>
      <c r="M7" s="18"/>
      <c r="N7" s="183"/>
      <c r="O7" s="183"/>
      <c r="P7" s="183"/>
      <c r="Q7" s="183"/>
      <c r="R7" s="183"/>
      <c r="S7" s="13"/>
    </row>
    <row r="8" spans="1:24" ht="20.25">
      <c r="A8" s="552" t="s">
        <v>277</v>
      </c>
      <c r="B8" s="18"/>
      <c r="C8" s="30"/>
      <c r="D8" s="18"/>
      <c r="E8" s="18"/>
      <c r="F8" s="18"/>
      <c r="G8" s="18"/>
      <c r="H8" s="18"/>
      <c r="I8" s="18"/>
      <c r="J8" s="18"/>
      <c r="K8" s="18"/>
      <c r="L8" s="18"/>
      <c r="M8" s="18"/>
      <c r="N8" s="183"/>
      <c r="O8" s="183"/>
      <c r="P8" s="183"/>
      <c r="Q8" s="183"/>
      <c r="R8" s="183"/>
      <c r="S8" s="13"/>
    </row>
    <row r="9" spans="1:24" ht="20.25">
      <c r="A9" s="552" t="s">
        <v>3221</v>
      </c>
      <c r="B9" s="190"/>
      <c r="C9" s="190"/>
      <c r="D9" s="190"/>
      <c r="E9" s="190"/>
      <c r="F9" s="190"/>
      <c r="G9" s="190"/>
      <c r="H9" s="190"/>
      <c r="I9" s="18"/>
      <c r="J9" s="18"/>
      <c r="K9" s="18"/>
      <c r="L9" s="18"/>
      <c r="M9" s="18"/>
      <c r="N9" s="183"/>
      <c r="O9" s="183"/>
      <c r="P9" s="183"/>
      <c r="Q9" s="183"/>
      <c r="R9" s="183"/>
      <c r="S9" s="13"/>
    </row>
    <row r="10" spans="1:24" ht="15" customHeight="1">
      <c r="A10" s="1929" t="s">
        <v>2210</v>
      </c>
      <c r="B10" s="1929" t="s">
        <v>3178</v>
      </c>
      <c r="C10" s="1929" t="s">
        <v>121</v>
      </c>
      <c r="D10" s="1929" t="s">
        <v>0</v>
      </c>
      <c r="E10" s="1929"/>
      <c r="F10" s="1929"/>
      <c r="G10" s="1929" t="s">
        <v>1</v>
      </c>
      <c r="H10" s="1929"/>
      <c r="I10" s="1929"/>
      <c r="J10" s="1929" t="s">
        <v>2</v>
      </c>
      <c r="K10" s="1929"/>
      <c r="L10" s="1929"/>
      <c r="M10" s="1929" t="s">
        <v>3</v>
      </c>
      <c r="N10" s="1929"/>
      <c r="O10" s="1929"/>
      <c r="P10" s="1929" t="s">
        <v>21</v>
      </c>
      <c r="Q10" s="1929"/>
      <c r="R10" s="1929"/>
      <c r="S10" s="1929"/>
      <c r="T10" s="2128" t="s">
        <v>3177</v>
      </c>
      <c r="U10" s="2147"/>
      <c r="V10" s="2147"/>
      <c r="W10" s="2129"/>
    </row>
    <row r="11" spans="1:24" ht="19.5" customHeight="1">
      <c r="A11" s="1929"/>
      <c r="B11" s="1929"/>
      <c r="C11" s="1929"/>
      <c r="D11" s="543" t="s">
        <v>4</v>
      </c>
      <c r="E11" s="543" t="s">
        <v>5</v>
      </c>
      <c r="F11" s="543" t="s">
        <v>6</v>
      </c>
      <c r="G11" s="543" t="s">
        <v>7</v>
      </c>
      <c r="H11" s="543" t="s">
        <v>8</v>
      </c>
      <c r="I11" s="543" t="s">
        <v>9</v>
      </c>
      <c r="J11" s="543" t="s">
        <v>10</v>
      </c>
      <c r="K11" s="543" t="s">
        <v>11</v>
      </c>
      <c r="L11" s="543" t="s">
        <v>12</v>
      </c>
      <c r="M11" s="543" t="s">
        <v>13</v>
      </c>
      <c r="N11" s="543" t="s">
        <v>14</v>
      </c>
      <c r="O11" s="543" t="s">
        <v>15</v>
      </c>
      <c r="P11" s="545" t="s">
        <v>22</v>
      </c>
      <c r="Q11" s="545" t="s">
        <v>3063</v>
      </c>
      <c r="R11" s="545" t="s">
        <v>23</v>
      </c>
      <c r="S11" s="543" t="s">
        <v>16</v>
      </c>
      <c r="T11" s="587" t="s">
        <v>3161</v>
      </c>
      <c r="U11" s="1955" t="s">
        <v>3375</v>
      </c>
      <c r="V11" s="1956"/>
      <c r="W11" s="587" t="s">
        <v>3176</v>
      </c>
    </row>
    <row r="12" spans="1:24" ht="90" customHeight="1">
      <c r="A12" s="575" t="s">
        <v>2828</v>
      </c>
      <c r="B12" s="575" t="s">
        <v>2829</v>
      </c>
      <c r="C12" s="576">
        <v>2351753</v>
      </c>
      <c r="D12" s="575"/>
      <c r="E12" s="575"/>
      <c r="F12" s="575"/>
      <c r="G12" s="575"/>
      <c r="H12" s="575"/>
      <c r="I12" s="575"/>
      <c r="J12" s="575"/>
      <c r="K12" s="575"/>
      <c r="L12" s="575"/>
      <c r="M12" s="575"/>
      <c r="N12" s="575"/>
      <c r="O12" s="575"/>
      <c r="P12" s="575"/>
      <c r="Q12" s="575"/>
      <c r="R12" s="575"/>
      <c r="S12" s="579"/>
      <c r="T12" s="2136" t="s">
        <v>3241</v>
      </c>
      <c r="U12" s="2136" t="s">
        <v>3443</v>
      </c>
      <c r="V12" s="2136" t="s">
        <v>3557</v>
      </c>
      <c r="W12" s="2138" t="s">
        <v>3242</v>
      </c>
    </row>
    <row r="13" spans="1:24" ht="51">
      <c r="A13" s="560" t="s">
        <v>3222</v>
      </c>
      <c r="B13" s="553" t="s">
        <v>2169</v>
      </c>
      <c r="C13" s="553" t="s">
        <v>2170</v>
      </c>
      <c r="D13" s="589"/>
      <c r="E13" s="590"/>
      <c r="F13" s="591"/>
      <c r="G13" s="591"/>
      <c r="H13" s="591"/>
      <c r="I13" s="592"/>
      <c r="J13" s="591"/>
      <c r="K13" s="591"/>
      <c r="L13" s="592"/>
      <c r="M13" s="593"/>
      <c r="N13" s="593"/>
      <c r="O13" s="593"/>
      <c r="P13" s="593"/>
      <c r="Q13" s="557"/>
      <c r="R13" s="556"/>
      <c r="S13" s="580"/>
      <c r="T13" s="2137"/>
      <c r="U13" s="2137"/>
      <c r="V13" s="2137"/>
      <c r="W13" s="2139"/>
    </row>
    <row r="14" spans="1:24" ht="40.5">
      <c r="A14" s="554" t="s">
        <v>3223</v>
      </c>
      <c r="B14" s="555" t="s">
        <v>2171</v>
      </c>
      <c r="C14" s="555" t="s">
        <v>2172</v>
      </c>
      <c r="D14" s="594">
        <v>1</v>
      </c>
      <c r="E14" s="590"/>
      <c r="F14" s="591"/>
      <c r="G14" s="591"/>
      <c r="H14" s="591"/>
      <c r="I14" s="592"/>
      <c r="J14" s="591"/>
      <c r="K14" s="591"/>
      <c r="L14" s="592"/>
      <c r="M14" s="593"/>
      <c r="N14" s="593"/>
      <c r="O14" s="593"/>
      <c r="P14" s="593"/>
      <c r="Q14" s="557"/>
      <c r="R14" s="556"/>
      <c r="S14" s="580"/>
      <c r="T14" s="2137"/>
      <c r="U14" s="2137"/>
      <c r="V14" s="2137"/>
      <c r="W14" s="2139"/>
    </row>
    <row r="15" spans="1:24" ht="27">
      <c r="A15" s="560" t="s">
        <v>3224</v>
      </c>
      <c r="B15" s="555" t="s">
        <v>2173</v>
      </c>
      <c r="C15" s="555" t="s">
        <v>2174</v>
      </c>
      <c r="D15" s="594">
        <v>2</v>
      </c>
      <c r="E15" s="594">
        <v>3</v>
      </c>
      <c r="F15" s="591"/>
      <c r="G15" s="591"/>
      <c r="H15" s="591"/>
      <c r="I15" s="592"/>
      <c r="J15" s="591"/>
      <c r="K15" s="591"/>
      <c r="L15" s="592"/>
      <c r="M15" s="593"/>
      <c r="N15" s="593"/>
      <c r="O15" s="593"/>
      <c r="P15" s="593"/>
      <c r="Q15" s="557"/>
      <c r="R15" s="556"/>
      <c r="S15" s="580"/>
      <c r="T15" s="2137"/>
      <c r="U15" s="2137"/>
      <c r="V15" s="2137"/>
      <c r="W15" s="2139"/>
    </row>
    <row r="16" spans="1:24" ht="27">
      <c r="A16" s="560" t="s">
        <v>2176</v>
      </c>
      <c r="B16" s="555" t="s">
        <v>623</v>
      </c>
      <c r="C16" s="555" t="s">
        <v>1097</v>
      </c>
      <c r="D16" s="594">
        <v>1</v>
      </c>
      <c r="E16" s="591"/>
      <c r="F16" s="591"/>
      <c r="G16" s="591"/>
      <c r="H16" s="591"/>
      <c r="I16" s="594">
        <v>2</v>
      </c>
      <c r="J16" s="589"/>
      <c r="K16" s="589"/>
      <c r="L16" s="589"/>
      <c r="M16" s="589"/>
      <c r="N16" s="589"/>
      <c r="O16" s="593"/>
      <c r="P16" s="593"/>
      <c r="Q16" s="557"/>
      <c r="R16" s="556"/>
      <c r="S16" s="580"/>
      <c r="T16" s="2137"/>
      <c r="U16" s="2137"/>
      <c r="V16" s="2137"/>
      <c r="W16" s="2139"/>
    </row>
    <row r="17" spans="1:137" ht="40.5">
      <c r="A17" s="554" t="s">
        <v>3225</v>
      </c>
      <c r="B17" s="555" t="s">
        <v>2177</v>
      </c>
      <c r="C17" s="555" t="s">
        <v>2178</v>
      </c>
      <c r="D17" s="589"/>
      <c r="E17" s="591"/>
      <c r="F17" s="591"/>
      <c r="G17" s="591"/>
      <c r="H17" s="591"/>
      <c r="I17" s="594">
        <v>1</v>
      </c>
      <c r="J17" s="589"/>
      <c r="K17" s="589"/>
      <c r="L17" s="589"/>
      <c r="M17" s="589"/>
      <c r="N17" s="589"/>
      <c r="O17" s="593"/>
      <c r="P17" s="593"/>
      <c r="Q17" s="557"/>
      <c r="R17" s="556"/>
      <c r="S17" s="580"/>
      <c r="T17" s="2137"/>
      <c r="U17" s="2137"/>
      <c r="V17" s="2137"/>
      <c r="W17" s="2139"/>
    </row>
    <row r="18" spans="1:137" ht="51">
      <c r="A18" s="561" t="s">
        <v>2179</v>
      </c>
      <c r="B18" s="555" t="s">
        <v>2180</v>
      </c>
      <c r="C18" s="558" t="s">
        <v>2181</v>
      </c>
      <c r="D18" s="589"/>
      <c r="E18" s="590"/>
      <c r="F18" s="591"/>
      <c r="G18" s="591"/>
      <c r="H18" s="591"/>
      <c r="I18" s="592"/>
      <c r="J18" s="591"/>
      <c r="K18" s="591"/>
      <c r="L18" s="592"/>
      <c r="M18" s="593"/>
      <c r="N18" s="593"/>
      <c r="O18" s="593"/>
      <c r="P18" s="593"/>
      <c r="Q18" s="557"/>
      <c r="R18" s="556"/>
      <c r="S18" s="580"/>
      <c r="T18" s="2137"/>
      <c r="U18" s="2137"/>
      <c r="V18" s="2137"/>
      <c r="W18" s="2139"/>
    </row>
    <row r="19" spans="1:137" ht="40.5">
      <c r="A19" s="554" t="s">
        <v>2182</v>
      </c>
      <c r="B19" s="555" t="s">
        <v>2183</v>
      </c>
      <c r="C19" s="558" t="s">
        <v>2184</v>
      </c>
      <c r="D19" s="589"/>
      <c r="E19" s="589"/>
      <c r="F19" s="589"/>
      <c r="G19" s="589"/>
      <c r="H19" s="589"/>
      <c r="I19" s="594">
        <v>1</v>
      </c>
      <c r="J19" s="589"/>
      <c r="K19" s="589"/>
      <c r="L19" s="589"/>
      <c r="M19" s="589"/>
      <c r="N19" s="589"/>
      <c r="O19" s="589"/>
      <c r="P19" s="589"/>
      <c r="Q19" s="562"/>
      <c r="R19" s="562"/>
      <c r="S19" s="581"/>
      <c r="T19" s="2137"/>
      <c r="U19" s="2137"/>
      <c r="V19" s="2137"/>
      <c r="W19" s="2139"/>
    </row>
    <row r="20" spans="1:137" s="7" customFormat="1" ht="59.25" customHeight="1">
      <c r="A20" s="560" t="s">
        <v>3226</v>
      </c>
      <c r="B20" s="553" t="s">
        <v>2185</v>
      </c>
      <c r="C20" s="553" t="s">
        <v>2186</v>
      </c>
      <c r="D20" s="595"/>
      <c r="E20" s="595"/>
      <c r="F20" s="595"/>
      <c r="G20" s="595"/>
      <c r="H20" s="595"/>
      <c r="I20" s="595"/>
      <c r="J20" s="595"/>
      <c r="K20" s="595"/>
      <c r="L20" s="595"/>
      <c r="M20" s="595"/>
      <c r="N20" s="595"/>
      <c r="O20" s="596"/>
      <c r="P20" s="597"/>
      <c r="Q20" s="569"/>
      <c r="R20" s="570"/>
      <c r="S20" s="582" t="s">
        <v>2168</v>
      </c>
      <c r="T20" s="2137"/>
      <c r="U20" s="2137"/>
      <c r="V20" s="2137"/>
      <c r="W20" s="2139"/>
    </row>
    <row r="21" spans="1:137" s="1" customFormat="1" ht="99" customHeight="1">
      <c r="A21" s="554" t="s">
        <v>3227</v>
      </c>
      <c r="B21" s="555" t="s">
        <v>2187</v>
      </c>
      <c r="C21" s="555" t="s">
        <v>2188</v>
      </c>
      <c r="D21" s="594">
        <v>2</v>
      </c>
      <c r="E21" s="594">
        <v>2</v>
      </c>
      <c r="F21" s="594">
        <v>2</v>
      </c>
      <c r="G21" s="594">
        <v>2</v>
      </c>
      <c r="H21" s="594">
        <v>2</v>
      </c>
      <c r="I21" s="594">
        <v>2</v>
      </c>
      <c r="J21" s="594">
        <v>2</v>
      </c>
      <c r="K21" s="594">
        <v>2</v>
      </c>
      <c r="L21" s="594">
        <v>2</v>
      </c>
      <c r="M21" s="594">
        <v>2</v>
      </c>
      <c r="N21" s="594">
        <v>2</v>
      </c>
      <c r="O21" s="594">
        <v>2</v>
      </c>
      <c r="P21" s="598"/>
      <c r="Q21" s="559"/>
      <c r="R21" s="559"/>
      <c r="S21" s="583"/>
      <c r="T21" s="2137"/>
      <c r="U21" s="2137"/>
      <c r="V21" s="2137"/>
      <c r="W21" s="2139"/>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row>
    <row r="22" spans="1:137" s="1" customFormat="1" ht="78" customHeight="1">
      <c r="A22" s="554" t="s">
        <v>3228</v>
      </c>
      <c r="B22" s="555" t="s">
        <v>2189</v>
      </c>
      <c r="C22" s="555" t="s">
        <v>2190</v>
      </c>
      <c r="D22" s="594">
        <v>12</v>
      </c>
      <c r="E22" s="594">
        <v>12</v>
      </c>
      <c r="F22" s="594">
        <v>12</v>
      </c>
      <c r="G22" s="594">
        <v>12</v>
      </c>
      <c r="H22" s="594">
        <v>12</v>
      </c>
      <c r="I22" s="594">
        <v>12</v>
      </c>
      <c r="J22" s="594">
        <v>12</v>
      </c>
      <c r="K22" s="594">
        <v>12</v>
      </c>
      <c r="L22" s="594">
        <v>12</v>
      </c>
      <c r="M22" s="594">
        <v>12</v>
      </c>
      <c r="N22" s="594">
        <v>12</v>
      </c>
      <c r="O22" s="594">
        <v>12</v>
      </c>
      <c r="P22" s="598"/>
      <c r="Q22" s="566"/>
      <c r="R22" s="559"/>
      <c r="S22" s="583"/>
      <c r="T22" s="2137"/>
      <c r="U22" s="2137"/>
      <c r="V22" s="2137"/>
      <c r="W22" s="2139"/>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row>
    <row r="23" spans="1:137" s="1" customFormat="1" ht="93.75" customHeight="1">
      <c r="A23" s="554" t="s">
        <v>3229</v>
      </c>
      <c r="B23" s="555" t="s">
        <v>2191</v>
      </c>
      <c r="C23" s="555" t="s">
        <v>2192</v>
      </c>
      <c r="D23" s="594">
        <v>6</v>
      </c>
      <c r="E23" s="594">
        <v>6</v>
      </c>
      <c r="F23" s="594">
        <v>6</v>
      </c>
      <c r="G23" s="594">
        <v>7</v>
      </c>
      <c r="H23" s="594">
        <v>6</v>
      </c>
      <c r="I23" s="594">
        <v>6</v>
      </c>
      <c r="J23" s="594">
        <v>6</v>
      </c>
      <c r="K23" s="594">
        <v>7</v>
      </c>
      <c r="L23" s="594">
        <v>6</v>
      </c>
      <c r="M23" s="594">
        <v>6</v>
      </c>
      <c r="N23" s="594">
        <v>6</v>
      </c>
      <c r="O23" s="594">
        <v>7</v>
      </c>
      <c r="P23" s="598"/>
      <c r="Q23" s="559"/>
      <c r="R23" s="559"/>
      <c r="S23" s="583"/>
      <c r="T23" s="2137"/>
      <c r="U23" s="2137"/>
      <c r="V23" s="2137"/>
      <c r="W23" s="2139"/>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row>
    <row r="24" spans="1:137" ht="90.75" customHeight="1">
      <c r="A24" s="554" t="s">
        <v>3230</v>
      </c>
      <c r="B24" s="555" t="s">
        <v>2193</v>
      </c>
      <c r="C24" s="555" t="s">
        <v>2194</v>
      </c>
      <c r="D24" s="594">
        <v>16</v>
      </c>
      <c r="E24" s="594">
        <v>16</v>
      </c>
      <c r="F24" s="594">
        <v>17</v>
      </c>
      <c r="G24" s="594">
        <v>16</v>
      </c>
      <c r="H24" s="594">
        <v>16</v>
      </c>
      <c r="I24" s="594">
        <v>17</v>
      </c>
      <c r="J24" s="594">
        <v>16</v>
      </c>
      <c r="K24" s="594">
        <v>16</v>
      </c>
      <c r="L24" s="594">
        <v>17</v>
      </c>
      <c r="M24" s="594">
        <v>16</v>
      </c>
      <c r="N24" s="594">
        <v>16</v>
      </c>
      <c r="O24" s="594">
        <v>17</v>
      </c>
      <c r="P24" s="598"/>
      <c r="Q24" s="572"/>
      <c r="R24" s="573"/>
      <c r="S24" s="584"/>
      <c r="T24" s="2137"/>
      <c r="U24" s="2137"/>
      <c r="V24" s="2137"/>
      <c r="W24" s="2139"/>
    </row>
    <row r="25" spans="1:137" s="7" customFormat="1" ht="63.75" customHeight="1">
      <c r="A25" s="560" t="s">
        <v>3231</v>
      </c>
      <c r="B25" s="553" t="s">
        <v>2195</v>
      </c>
      <c r="C25" s="553" t="s">
        <v>2196</v>
      </c>
      <c r="D25" s="595"/>
      <c r="E25" s="599">
        <v>1</v>
      </c>
      <c r="F25" s="595"/>
      <c r="G25" s="595"/>
      <c r="H25" s="595"/>
      <c r="I25" s="599">
        <v>1</v>
      </c>
      <c r="J25" s="595"/>
      <c r="K25" s="595"/>
      <c r="L25" s="595"/>
      <c r="M25" s="595"/>
      <c r="N25" s="595"/>
      <c r="O25" s="596"/>
      <c r="P25" s="597"/>
      <c r="Q25" s="569"/>
      <c r="R25" s="570"/>
      <c r="S25" s="582" t="s">
        <v>2168</v>
      </c>
      <c r="T25" s="2137"/>
      <c r="U25" s="2137"/>
      <c r="V25" s="2137"/>
      <c r="W25" s="2139"/>
    </row>
    <row r="26" spans="1:137" ht="87.75" customHeight="1">
      <c r="A26" s="554" t="s">
        <v>3232</v>
      </c>
      <c r="B26" s="555" t="s">
        <v>2197</v>
      </c>
      <c r="C26" s="555" t="s">
        <v>2198</v>
      </c>
      <c r="D26" s="591"/>
      <c r="E26" s="593"/>
      <c r="F26" s="594">
        <v>1</v>
      </c>
      <c r="G26" s="593"/>
      <c r="H26" s="591"/>
      <c r="I26" s="591"/>
      <c r="J26" s="591"/>
      <c r="K26" s="591"/>
      <c r="L26" s="591"/>
      <c r="M26" s="591"/>
      <c r="N26" s="591"/>
      <c r="O26" s="591"/>
      <c r="P26" s="598"/>
      <c r="Q26" s="553"/>
      <c r="R26" s="553"/>
      <c r="S26" s="585"/>
      <c r="T26" s="2137"/>
      <c r="U26" s="2137"/>
      <c r="V26" s="2137"/>
      <c r="W26" s="2139"/>
    </row>
    <row r="27" spans="1:137" ht="101.25" customHeight="1">
      <c r="A27" s="554" t="s">
        <v>3233</v>
      </c>
      <c r="B27" s="555" t="s">
        <v>2199</v>
      </c>
      <c r="C27" s="555" t="s">
        <v>2198</v>
      </c>
      <c r="D27" s="594">
        <v>1</v>
      </c>
      <c r="E27" s="600"/>
      <c r="F27" s="600"/>
      <c r="G27" s="600"/>
      <c r="H27" s="600"/>
      <c r="I27" s="600"/>
      <c r="J27" s="600"/>
      <c r="K27" s="600"/>
      <c r="L27" s="600"/>
      <c r="M27" s="600"/>
      <c r="N27" s="600"/>
      <c r="O27" s="600"/>
      <c r="P27" s="598"/>
      <c r="Q27" s="565"/>
      <c r="R27" s="565"/>
      <c r="S27" s="586"/>
      <c r="T27" s="2137"/>
      <c r="U27" s="2137"/>
      <c r="V27" s="2137"/>
      <c r="W27" s="2139"/>
    </row>
    <row r="28" spans="1:137" s="7" customFormat="1" ht="89.25" customHeight="1">
      <c r="A28" s="560" t="s">
        <v>3234</v>
      </c>
      <c r="B28" s="553" t="s">
        <v>2200</v>
      </c>
      <c r="C28" s="553" t="s">
        <v>2201</v>
      </c>
      <c r="D28" s="595"/>
      <c r="E28" s="595"/>
      <c r="F28" s="595"/>
      <c r="G28" s="595"/>
      <c r="H28" s="595"/>
      <c r="I28" s="595"/>
      <c r="J28" s="595"/>
      <c r="K28" s="595"/>
      <c r="L28" s="595"/>
      <c r="M28" s="595"/>
      <c r="N28" s="595"/>
      <c r="O28" s="596"/>
      <c r="P28" s="597"/>
      <c r="Q28" s="569"/>
      <c r="R28" s="570"/>
      <c r="S28" s="582" t="s">
        <v>2168</v>
      </c>
      <c r="T28" s="2137"/>
      <c r="U28" s="2137"/>
      <c r="V28" s="2137"/>
      <c r="W28" s="2139"/>
    </row>
    <row r="29" spans="1:137" ht="40.5">
      <c r="A29" s="554" t="s">
        <v>3235</v>
      </c>
      <c r="B29" s="555" t="s">
        <v>2202</v>
      </c>
      <c r="C29" s="555" t="s">
        <v>2203</v>
      </c>
      <c r="D29" s="594">
        <v>1</v>
      </c>
      <c r="E29" s="594">
        <v>1</v>
      </c>
      <c r="F29" s="594">
        <v>1</v>
      </c>
      <c r="G29" s="594">
        <v>1</v>
      </c>
      <c r="H29" s="594">
        <v>1</v>
      </c>
      <c r="I29" s="594">
        <v>1</v>
      </c>
      <c r="J29" s="594">
        <v>1</v>
      </c>
      <c r="K29" s="594">
        <v>1</v>
      </c>
      <c r="L29" s="594">
        <v>1</v>
      </c>
      <c r="M29" s="594">
        <v>1</v>
      </c>
      <c r="N29" s="594">
        <v>1</v>
      </c>
      <c r="O29" s="594">
        <v>1</v>
      </c>
      <c r="P29" s="598"/>
      <c r="Q29" s="566"/>
      <c r="R29" s="559"/>
      <c r="S29" s="583"/>
      <c r="T29" s="2137"/>
      <c r="U29" s="2137"/>
      <c r="V29" s="2137"/>
      <c r="W29" s="2139"/>
    </row>
    <row r="30" spans="1:137" ht="129" customHeight="1">
      <c r="A30" s="554" t="s">
        <v>3236</v>
      </c>
      <c r="B30" s="555" t="s">
        <v>2204</v>
      </c>
      <c r="C30" s="555" t="s">
        <v>2203</v>
      </c>
      <c r="D30" s="594">
        <v>1</v>
      </c>
      <c r="E30" s="594">
        <v>1</v>
      </c>
      <c r="F30" s="594">
        <v>1</v>
      </c>
      <c r="G30" s="594">
        <v>1</v>
      </c>
      <c r="H30" s="594">
        <v>1</v>
      </c>
      <c r="I30" s="594">
        <v>1</v>
      </c>
      <c r="J30" s="594">
        <v>1</v>
      </c>
      <c r="K30" s="594">
        <v>1</v>
      </c>
      <c r="L30" s="594">
        <v>1</v>
      </c>
      <c r="M30" s="594">
        <v>1</v>
      </c>
      <c r="N30" s="594">
        <v>1</v>
      </c>
      <c r="O30" s="594">
        <v>1</v>
      </c>
      <c r="P30" s="601"/>
      <c r="Q30" s="572"/>
      <c r="R30" s="559"/>
      <c r="S30" s="583"/>
      <c r="T30" s="2137"/>
      <c r="U30" s="2137"/>
      <c r="V30" s="2137"/>
      <c r="W30" s="2139"/>
    </row>
    <row r="31" spans="1:137" ht="53.1" customHeight="1">
      <c r="A31" s="560" t="s">
        <v>3237</v>
      </c>
      <c r="B31" s="553" t="s">
        <v>2205</v>
      </c>
      <c r="C31" s="553" t="s">
        <v>2206</v>
      </c>
      <c r="D31" s="589"/>
      <c r="E31" s="589"/>
      <c r="F31" s="594">
        <v>6</v>
      </c>
      <c r="G31" s="594">
        <v>6</v>
      </c>
      <c r="H31" s="589"/>
      <c r="I31" s="589"/>
      <c r="J31" s="589"/>
      <c r="K31" s="589"/>
      <c r="L31" s="589"/>
      <c r="M31" s="589"/>
      <c r="N31" s="589"/>
      <c r="O31" s="589"/>
      <c r="P31" s="601"/>
      <c r="Q31" s="572"/>
      <c r="R31" s="559"/>
      <c r="S31" s="583"/>
      <c r="T31" s="2137"/>
      <c r="U31" s="2137"/>
      <c r="V31" s="2137"/>
      <c r="W31" s="2139"/>
    </row>
    <row r="32" spans="1:137" ht="40.5">
      <c r="A32" s="554" t="s">
        <v>3238</v>
      </c>
      <c r="B32" s="555" t="s">
        <v>243</v>
      </c>
      <c r="C32" s="555" t="s">
        <v>2207</v>
      </c>
      <c r="D32" s="589"/>
      <c r="E32" s="589"/>
      <c r="F32" s="589"/>
      <c r="G32" s="594">
        <v>6</v>
      </c>
      <c r="H32" s="589"/>
      <c r="I32" s="589"/>
      <c r="J32" s="589"/>
      <c r="K32" s="589"/>
      <c r="L32" s="589"/>
      <c r="M32" s="589"/>
      <c r="N32" s="589"/>
      <c r="O32" s="589"/>
      <c r="P32" s="601"/>
      <c r="Q32" s="572"/>
      <c r="R32" s="559"/>
      <c r="S32" s="583"/>
      <c r="T32" s="2137"/>
      <c r="U32" s="2137"/>
      <c r="V32" s="2137"/>
      <c r="W32" s="2139"/>
    </row>
    <row r="33" spans="1:23" ht="27">
      <c r="A33" s="554" t="s">
        <v>3239</v>
      </c>
      <c r="B33" s="555" t="s">
        <v>61</v>
      </c>
      <c r="C33" s="574" t="s">
        <v>2208</v>
      </c>
      <c r="D33" s="589"/>
      <c r="E33" s="589"/>
      <c r="F33" s="594">
        <v>6</v>
      </c>
      <c r="G33" s="589"/>
      <c r="H33" s="589"/>
      <c r="I33" s="589"/>
      <c r="J33" s="589"/>
      <c r="K33" s="589"/>
      <c r="L33" s="589"/>
      <c r="M33" s="589"/>
      <c r="N33" s="589"/>
      <c r="O33" s="602"/>
      <c r="P33" s="603"/>
      <c r="Q33" s="578"/>
      <c r="R33" s="577"/>
      <c r="S33" s="583"/>
      <c r="T33" s="2137"/>
      <c r="U33" s="2137"/>
      <c r="V33" s="2137"/>
      <c r="W33" s="2139"/>
    </row>
    <row r="34" spans="1:23" ht="27">
      <c r="A34" s="560" t="s">
        <v>3240</v>
      </c>
      <c r="B34" s="555" t="s">
        <v>2209</v>
      </c>
      <c r="C34" s="555" t="s">
        <v>406</v>
      </c>
      <c r="D34" s="589"/>
      <c r="E34" s="594">
        <v>30</v>
      </c>
      <c r="F34" s="589"/>
      <c r="G34" s="589"/>
      <c r="H34" s="589"/>
      <c r="I34" s="594">
        <v>30</v>
      </c>
      <c r="J34" s="589"/>
      <c r="K34" s="589"/>
      <c r="L34" s="589"/>
      <c r="M34" s="589"/>
      <c r="N34" s="589"/>
      <c r="O34" s="602"/>
      <c r="P34" s="603"/>
      <c r="Q34" s="578"/>
      <c r="R34" s="577"/>
      <c r="S34" s="583"/>
      <c r="T34" s="2137"/>
      <c r="U34" s="2137"/>
      <c r="V34" s="2137"/>
      <c r="W34" s="2140"/>
    </row>
    <row r="35" spans="1:23" ht="16.5">
      <c r="A35" s="77"/>
      <c r="B35" s="77"/>
      <c r="C35" s="77"/>
      <c r="D35" s="77"/>
      <c r="E35" s="77"/>
      <c r="F35" s="77"/>
      <c r="G35" s="77"/>
      <c r="H35" s="77"/>
      <c r="I35" s="77"/>
      <c r="J35" s="77"/>
      <c r="K35" s="77"/>
      <c r="L35" s="77"/>
      <c r="M35" s="77"/>
      <c r="N35" s="77"/>
      <c r="O35" s="77"/>
      <c r="P35" s="77"/>
      <c r="Q35" s="77"/>
      <c r="R35" s="77"/>
      <c r="S35" s="77"/>
    </row>
    <row r="36" spans="1:23" ht="16.5">
      <c r="A36" s="77"/>
      <c r="B36" s="77"/>
      <c r="C36" s="77"/>
      <c r="D36" s="77"/>
      <c r="E36" s="77"/>
      <c r="F36" s="77"/>
      <c r="G36" s="77"/>
      <c r="H36" s="77"/>
      <c r="I36" s="77"/>
      <c r="J36" s="77"/>
      <c r="K36" s="77"/>
      <c r="L36" s="77"/>
      <c r="M36" s="77"/>
      <c r="N36" s="77"/>
      <c r="O36" s="77"/>
      <c r="P36" s="77"/>
      <c r="Q36" s="77"/>
      <c r="R36" s="77"/>
      <c r="S36" s="77"/>
    </row>
    <row r="37" spans="1:23" ht="16.5">
      <c r="A37" s="77"/>
      <c r="B37" s="77"/>
      <c r="C37" s="77"/>
      <c r="D37" s="77"/>
      <c r="E37" s="77"/>
      <c r="F37" s="77"/>
      <c r="G37" s="77"/>
      <c r="H37" s="77"/>
      <c r="I37" s="77"/>
      <c r="J37" s="77"/>
      <c r="K37" s="77"/>
      <c r="L37" s="77"/>
      <c r="M37" s="77"/>
      <c r="N37" s="77"/>
      <c r="O37" s="77"/>
      <c r="P37" s="77"/>
      <c r="Q37" s="77"/>
      <c r="R37" s="77"/>
      <c r="S37" s="77"/>
    </row>
    <row r="38" spans="1:23" ht="16.5">
      <c r="A38" s="77"/>
      <c r="B38" s="77"/>
      <c r="C38" s="77"/>
      <c r="D38" s="77"/>
      <c r="E38" s="77"/>
      <c r="F38" s="77"/>
      <c r="G38" s="77"/>
      <c r="H38" s="77"/>
      <c r="I38" s="77"/>
      <c r="J38" s="77"/>
      <c r="K38" s="77"/>
      <c r="L38" s="77"/>
      <c r="M38" s="77"/>
      <c r="N38" s="77"/>
      <c r="O38" s="77"/>
      <c r="P38" s="77"/>
      <c r="Q38" s="77"/>
      <c r="R38" s="77"/>
      <c r="S38" s="77"/>
    </row>
    <row r="39" spans="1:23" ht="16.5">
      <c r="A39" s="77"/>
      <c r="B39" s="77"/>
      <c r="C39" s="77"/>
      <c r="D39" s="77"/>
      <c r="E39" s="77"/>
      <c r="F39" s="77"/>
      <c r="G39" s="77"/>
      <c r="H39" s="77"/>
      <c r="I39" s="77"/>
      <c r="J39" s="77"/>
      <c r="K39" s="77"/>
      <c r="L39" s="77"/>
      <c r="M39" s="77"/>
      <c r="N39" s="77"/>
      <c r="O39" s="77"/>
      <c r="P39" s="77"/>
      <c r="Q39" s="77"/>
      <c r="R39" s="77"/>
      <c r="S39" s="77"/>
    </row>
    <row r="40" spans="1:23" ht="16.5">
      <c r="A40" s="77"/>
      <c r="B40" s="77"/>
      <c r="C40" s="77"/>
      <c r="D40" s="77"/>
      <c r="E40" s="77"/>
      <c r="F40" s="77"/>
      <c r="G40" s="77"/>
      <c r="H40" s="77"/>
      <c r="I40" s="77"/>
      <c r="J40" s="77"/>
      <c r="K40" s="77"/>
      <c r="L40" s="77"/>
      <c r="M40" s="77"/>
      <c r="N40" s="77"/>
      <c r="O40" s="77"/>
      <c r="P40" s="77"/>
      <c r="Q40" s="77"/>
      <c r="R40" s="77"/>
      <c r="S40" s="77"/>
    </row>
    <row r="41" spans="1:23" ht="16.5">
      <c r="A41" s="77"/>
      <c r="B41" s="77"/>
      <c r="C41" s="77"/>
      <c r="D41" s="77"/>
      <c r="E41" s="77"/>
      <c r="F41" s="77"/>
      <c r="G41" s="77"/>
      <c r="H41" s="77"/>
      <c r="I41" s="77"/>
      <c r="J41" s="77"/>
      <c r="K41" s="77"/>
      <c r="L41" s="77"/>
      <c r="M41" s="77"/>
      <c r="N41" s="77"/>
      <c r="O41" s="77"/>
      <c r="P41" s="77"/>
      <c r="Q41" s="77"/>
      <c r="R41" s="77"/>
      <c r="S41" s="77"/>
    </row>
    <row r="42" spans="1:23" ht="16.5">
      <c r="A42" s="77"/>
      <c r="B42" s="77"/>
      <c r="C42" s="77"/>
      <c r="D42" s="77"/>
      <c r="E42" s="77"/>
      <c r="F42" s="77"/>
      <c r="G42" s="77"/>
      <c r="H42" s="77"/>
      <c r="I42" s="77"/>
      <c r="J42" s="77"/>
      <c r="K42" s="77"/>
      <c r="L42" s="77"/>
      <c r="M42" s="77"/>
      <c r="N42" s="77"/>
      <c r="O42" s="77"/>
      <c r="P42" s="77"/>
      <c r="Q42" s="77"/>
      <c r="R42" s="77"/>
      <c r="S42" s="77"/>
    </row>
    <row r="43" spans="1:23" ht="16.5">
      <c r="A43" s="77"/>
      <c r="B43" s="77"/>
      <c r="C43" s="77"/>
      <c r="D43" s="77"/>
      <c r="E43" s="77"/>
      <c r="F43" s="77"/>
      <c r="G43" s="77"/>
      <c r="H43" s="77"/>
      <c r="I43" s="77"/>
      <c r="J43" s="77"/>
      <c r="K43" s="77"/>
      <c r="L43" s="77"/>
      <c r="M43" s="77"/>
      <c r="N43" s="77"/>
      <c r="O43" s="77"/>
      <c r="P43" s="77"/>
      <c r="Q43" s="77"/>
      <c r="R43" s="77"/>
      <c r="S43" s="77"/>
    </row>
    <row r="44" spans="1:23" ht="16.5">
      <c r="A44" s="77"/>
      <c r="B44" s="77"/>
      <c r="C44" s="77"/>
      <c r="D44" s="77"/>
      <c r="E44" s="77"/>
      <c r="F44" s="77"/>
      <c r="G44" s="77"/>
      <c r="H44" s="77"/>
      <c r="I44" s="77"/>
      <c r="J44" s="77"/>
      <c r="K44" s="77"/>
      <c r="L44" s="77"/>
      <c r="M44" s="77"/>
      <c r="N44" s="77"/>
      <c r="O44" s="77"/>
      <c r="P44" s="77"/>
      <c r="Q44" s="77"/>
      <c r="R44" s="77"/>
      <c r="S44" s="77"/>
    </row>
    <row r="45" spans="1:23" ht="16.5">
      <c r="A45" s="77"/>
      <c r="B45" s="77"/>
      <c r="C45" s="77"/>
      <c r="D45" s="77"/>
      <c r="E45" s="77"/>
      <c r="F45" s="77"/>
      <c r="G45" s="77"/>
      <c r="H45" s="77"/>
      <c r="I45" s="77"/>
      <c r="J45" s="77"/>
      <c r="K45" s="77"/>
      <c r="L45" s="77"/>
      <c r="M45" s="77"/>
      <c r="N45" s="77"/>
      <c r="O45" s="77"/>
      <c r="P45" s="77"/>
      <c r="Q45" s="77"/>
      <c r="R45" s="77"/>
      <c r="S45" s="77"/>
    </row>
    <row r="46" spans="1:23" ht="16.5">
      <c r="A46" s="77"/>
      <c r="B46" s="77"/>
      <c r="C46" s="77"/>
      <c r="D46" s="77"/>
      <c r="E46" s="77"/>
      <c r="F46" s="77"/>
      <c r="G46" s="77"/>
      <c r="H46" s="77"/>
      <c r="I46" s="77"/>
      <c r="J46" s="77"/>
      <c r="K46" s="77"/>
      <c r="L46" s="77"/>
      <c r="M46" s="77"/>
      <c r="N46" s="77"/>
      <c r="O46" s="77"/>
      <c r="P46" s="77"/>
      <c r="Q46" s="77"/>
      <c r="R46" s="77"/>
      <c r="S46" s="77"/>
    </row>
    <row r="47" spans="1:23" ht="16.5">
      <c r="A47" s="77"/>
      <c r="B47" s="77"/>
      <c r="C47" s="77"/>
      <c r="D47" s="77"/>
      <c r="E47" s="77"/>
      <c r="F47" s="77"/>
      <c r="G47" s="77"/>
      <c r="H47" s="77"/>
      <c r="I47" s="77"/>
      <c r="J47" s="77"/>
      <c r="K47" s="77"/>
      <c r="L47" s="77"/>
      <c r="M47" s="77"/>
      <c r="N47" s="77"/>
      <c r="O47" s="77"/>
      <c r="P47" s="77"/>
      <c r="Q47" s="77"/>
      <c r="R47" s="77"/>
      <c r="S47" s="77"/>
    </row>
    <row r="48" spans="1:23" ht="16.5">
      <c r="A48" s="77"/>
      <c r="B48" s="77"/>
      <c r="C48" s="77"/>
      <c r="D48" s="77"/>
      <c r="E48" s="77"/>
      <c r="F48" s="77"/>
      <c r="G48" s="77"/>
      <c r="H48" s="77"/>
      <c r="I48" s="77"/>
      <c r="J48" s="77"/>
      <c r="K48" s="77"/>
      <c r="L48" s="77"/>
      <c r="M48" s="77"/>
      <c r="N48" s="77"/>
      <c r="O48" s="77"/>
      <c r="P48" s="77"/>
      <c r="Q48" s="77"/>
      <c r="R48" s="77"/>
      <c r="S48" s="77"/>
    </row>
    <row r="49" spans="1:19" ht="16.5">
      <c r="A49" s="77"/>
      <c r="B49" s="77"/>
      <c r="C49" s="77"/>
      <c r="D49" s="77"/>
      <c r="E49" s="77"/>
      <c r="F49" s="77"/>
      <c r="G49" s="77"/>
      <c r="H49" s="77"/>
      <c r="I49" s="77"/>
      <c r="J49" s="77"/>
      <c r="K49" s="77"/>
      <c r="L49" s="77"/>
      <c r="M49" s="77"/>
      <c r="N49" s="77"/>
      <c r="O49" s="77"/>
      <c r="P49" s="77"/>
      <c r="Q49" s="77"/>
      <c r="R49" s="77"/>
      <c r="S49" s="77"/>
    </row>
  </sheetData>
  <mergeCells count="18">
    <mergeCell ref="U11:V11"/>
    <mergeCell ref="U12:U34"/>
    <mergeCell ref="V12:V34"/>
    <mergeCell ref="T12:T34"/>
    <mergeCell ref="W12:W34"/>
    <mergeCell ref="A1:B3"/>
    <mergeCell ref="C1:X1"/>
    <mergeCell ref="C2:X2"/>
    <mergeCell ref="C3:X3"/>
    <mergeCell ref="P10:S10"/>
    <mergeCell ref="T10:W10"/>
    <mergeCell ref="M10:O10"/>
    <mergeCell ref="A10:A11"/>
    <mergeCell ref="B10:B11"/>
    <mergeCell ref="C10:C11"/>
    <mergeCell ref="D10:F10"/>
    <mergeCell ref="G10:I10"/>
    <mergeCell ref="J10:L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L35"/>
  <sheetViews>
    <sheetView topLeftCell="A8" workbookViewId="0">
      <selection activeCell="M1" sqref="M1:M1048576"/>
    </sheetView>
  </sheetViews>
  <sheetFormatPr baseColWidth="10" defaultColWidth="11.140625" defaultRowHeight="15"/>
  <cols>
    <col min="10" max="10" width="27.140625" customWidth="1"/>
  </cols>
  <sheetData>
    <row r="1" spans="1:12">
      <c r="A1" s="7"/>
    </row>
    <row r="3" spans="1:12" ht="15.75" thickBot="1"/>
    <row r="4" spans="1:12" ht="33" customHeight="1" thickBot="1">
      <c r="B4" s="1973" t="s">
        <v>275</v>
      </c>
      <c r="C4" s="1974"/>
      <c r="D4" s="1974"/>
      <c r="E4" s="1974"/>
      <c r="F4" s="1974"/>
      <c r="G4" s="1974"/>
      <c r="H4" s="1974"/>
      <c r="I4" s="1974"/>
      <c r="J4" s="1974"/>
      <c r="K4" s="1974"/>
      <c r="L4" s="1974"/>
    </row>
    <row r="5" spans="1:12">
      <c r="B5" s="1882" t="s">
        <v>3548</v>
      </c>
      <c r="C5" s="1883"/>
      <c r="D5" s="1883"/>
      <c r="E5" s="1883"/>
      <c r="F5" s="1883"/>
      <c r="G5" s="1883"/>
      <c r="H5" s="1883"/>
      <c r="I5" s="1883"/>
      <c r="J5" s="1883"/>
      <c r="K5" s="1883"/>
      <c r="L5" s="1883"/>
    </row>
    <row r="6" spans="1:12">
      <c r="B6" s="1885"/>
      <c r="C6" s="1846"/>
      <c r="D6" s="1846"/>
      <c r="E6" s="1846"/>
      <c r="F6" s="1846"/>
      <c r="G6" s="1846"/>
      <c r="H6" s="1846"/>
      <c r="I6" s="1846"/>
      <c r="J6" s="1846"/>
      <c r="K6" s="1846"/>
      <c r="L6" s="1846"/>
    </row>
    <row r="7" spans="1:12">
      <c r="B7" s="1976" t="s">
        <v>3549</v>
      </c>
      <c r="C7" s="1977"/>
      <c r="D7" s="1977"/>
      <c r="E7" s="1977"/>
      <c r="F7" s="1977"/>
      <c r="G7" s="1977"/>
      <c r="H7" s="1977"/>
      <c r="I7" s="1977"/>
      <c r="J7" s="1977"/>
      <c r="K7" s="1977"/>
      <c r="L7" s="1977"/>
    </row>
    <row r="8" spans="1:12">
      <c r="B8" s="1976"/>
      <c r="C8" s="1977"/>
      <c r="D8" s="1977"/>
      <c r="E8" s="1977"/>
      <c r="F8" s="1977"/>
      <c r="G8" s="1977"/>
      <c r="H8" s="1977"/>
      <c r="I8" s="1977"/>
      <c r="J8" s="1977"/>
      <c r="K8" s="1977"/>
      <c r="L8" s="1977"/>
    </row>
    <row r="9" spans="1:12">
      <c r="B9" s="1976"/>
      <c r="C9" s="1977"/>
      <c r="D9" s="1977"/>
      <c r="E9" s="1977"/>
      <c r="F9" s="1977"/>
      <c r="G9" s="1977"/>
      <c r="H9" s="1977"/>
      <c r="I9" s="1977"/>
      <c r="J9" s="1977"/>
      <c r="K9" s="1977"/>
      <c r="L9" s="1977"/>
    </row>
    <row r="10" spans="1:12">
      <c r="B10" s="1976"/>
      <c r="C10" s="1977"/>
      <c r="D10" s="1977"/>
      <c r="E10" s="1977"/>
      <c r="F10" s="1977"/>
      <c r="G10" s="1977"/>
      <c r="H10" s="1977"/>
      <c r="I10" s="1977"/>
      <c r="J10" s="1977"/>
      <c r="K10" s="1977"/>
      <c r="L10" s="1977"/>
    </row>
    <row r="11" spans="1:12">
      <c r="B11" s="1976"/>
      <c r="C11" s="1977"/>
      <c r="D11" s="1977"/>
      <c r="E11" s="1977"/>
      <c r="F11" s="1977"/>
      <c r="G11" s="1977"/>
      <c r="H11" s="1977"/>
      <c r="I11" s="1977"/>
      <c r="J11" s="1977"/>
      <c r="K11" s="1977"/>
      <c r="L11" s="1977"/>
    </row>
    <row r="12" spans="1:12">
      <c r="B12" s="1976"/>
      <c r="C12" s="1977"/>
      <c r="D12" s="1977"/>
      <c r="E12" s="1977"/>
      <c r="F12" s="1977"/>
      <c r="G12" s="1977"/>
      <c r="H12" s="1977"/>
      <c r="I12" s="1977"/>
      <c r="J12" s="1977"/>
      <c r="K12" s="1977"/>
      <c r="L12" s="1977"/>
    </row>
    <row r="13" spans="1:12">
      <c r="B13" s="1976"/>
      <c r="C13" s="1977"/>
      <c r="D13" s="1977"/>
      <c r="E13" s="1977"/>
      <c r="F13" s="1977"/>
      <c r="G13" s="1977"/>
      <c r="H13" s="1977"/>
      <c r="I13" s="1977"/>
      <c r="J13" s="1977"/>
      <c r="K13" s="1977"/>
      <c r="L13" s="1977"/>
    </row>
    <row r="14" spans="1:12">
      <c r="B14" s="1976"/>
      <c r="C14" s="1977"/>
      <c r="D14" s="1977"/>
      <c r="E14" s="1977"/>
      <c r="F14" s="1977"/>
      <c r="G14" s="1977"/>
      <c r="H14" s="1977"/>
      <c r="I14" s="1977"/>
      <c r="J14" s="1977"/>
      <c r="K14" s="1977"/>
      <c r="L14" s="1977"/>
    </row>
    <row r="15" spans="1:12">
      <c r="B15" s="1976"/>
      <c r="C15" s="1977"/>
      <c r="D15" s="1977"/>
      <c r="E15" s="1977"/>
      <c r="F15" s="1977"/>
      <c r="G15" s="1977"/>
      <c r="H15" s="1977"/>
      <c r="I15" s="1977"/>
      <c r="J15" s="1977"/>
      <c r="K15" s="1977"/>
      <c r="L15" s="1977"/>
    </row>
    <row r="16" spans="1:12">
      <c r="B16" s="1976"/>
      <c r="C16" s="1977"/>
      <c r="D16" s="1977"/>
      <c r="E16" s="1977"/>
      <c r="F16" s="1977"/>
      <c r="G16" s="1977"/>
      <c r="H16" s="1977"/>
      <c r="I16" s="1977"/>
      <c r="J16" s="1977"/>
      <c r="K16" s="1977"/>
      <c r="L16" s="1977"/>
    </row>
    <row r="17" spans="2:12">
      <c r="B17" s="1976"/>
      <c r="C17" s="1977"/>
      <c r="D17" s="1977"/>
      <c r="E17" s="1977"/>
      <c r="F17" s="1977"/>
      <c r="G17" s="1977"/>
      <c r="H17" s="1977"/>
      <c r="I17" s="1977"/>
      <c r="J17" s="1977"/>
      <c r="K17" s="1977"/>
      <c r="L17" s="1977"/>
    </row>
    <row r="18" spans="2:12">
      <c r="B18" s="1976"/>
      <c r="C18" s="1977"/>
      <c r="D18" s="1977"/>
      <c r="E18" s="1977"/>
      <c r="F18" s="1977"/>
      <c r="G18" s="1977"/>
      <c r="H18" s="1977"/>
      <c r="I18" s="1977"/>
      <c r="J18" s="1977"/>
      <c r="K18" s="1977"/>
      <c r="L18" s="1977"/>
    </row>
    <row r="19" spans="2:12">
      <c r="B19" s="1976"/>
      <c r="C19" s="1977"/>
      <c r="D19" s="1977"/>
      <c r="E19" s="1977"/>
      <c r="F19" s="1977"/>
      <c r="G19" s="1977"/>
      <c r="H19" s="1977"/>
      <c r="I19" s="1977"/>
      <c r="J19" s="1977"/>
      <c r="K19" s="1977"/>
      <c r="L19" s="1977"/>
    </row>
    <row r="20" spans="2:12">
      <c r="B20" s="1976"/>
      <c r="C20" s="1977"/>
      <c r="D20" s="1977"/>
      <c r="E20" s="1977"/>
      <c r="F20" s="1977"/>
      <c r="G20" s="1977"/>
      <c r="H20" s="1977"/>
      <c r="I20" s="1977"/>
      <c r="J20" s="1977"/>
      <c r="K20" s="1977"/>
      <c r="L20" s="1977"/>
    </row>
    <row r="21" spans="2:12">
      <c r="B21" s="1976"/>
      <c r="C21" s="1977"/>
      <c r="D21" s="1977"/>
      <c r="E21" s="1977"/>
      <c r="F21" s="1977"/>
      <c r="G21" s="1977"/>
      <c r="H21" s="1977"/>
      <c r="I21" s="1977"/>
      <c r="J21" s="1977"/>
      <c r="K21" s="1977"/>
      <c r="L21" s="1977"/>
    </row>
    <row r="22" spans="2:12">
      <c r="B22" s="1976"/>
      <c r="C22" s="1977"/>
      <c r="D22" s="1977"/>
      <c r="E22" s="1977"/>
      <c r="F22" s="1977"/>
      <c r="G22" s="1977"/>
      <c r="H22" s="1977"/>
      <c r="I22" s="1977"/>
      <c r="J22" s="1977"/>
      <c r="K22" s="1977"/>
      <c r="L22" s="1977"/>
    </row>
    <row r="23" spans="2:12">
      <c r="B23" s="1976"/>
      <c r="C23" s="1977"/>
      <c r="D23" s="1977"/>
      <c r="E23" s="1977"/>
      <c r="F23" s="1977"/>
      <c r="G23" s="1977"/>
      <c r="H23" s="1977"/>
      <c r="I23" s="1977"/>
      <c r="J23" s="1977"/>
      <c r="K23" s="1977"/>
      <c r="L23" s="1977"/>
    </row>
    <row r="24" spans="2:12">
      <c r="B24" s="1976"/>
      <c r="C24" s="1977"/>
      <c r="D24" s="1977"/>
      <c r="E24" s="1977"/>
      <c r="F24" s="1977"/>
      <c r="G24" s="1977"/>
      <c r="H24" s="1977"/>
      <c r="I24" s="1977"/>
      <c r="J24" s="1977"/>
      <c r="K24" s="1977"/>
      <c r="L24" s="1977"/>
    </row>
    <row r="25" spans="2:12">
      <c r="B25" s="1976"/>
      <c r="C25" s="1977"/>
      <c r="D25" s="1977"/>
      <c r="E25" s="1977"/>
      <c r="F25" s="1977"/>
      <c r="G25" s="1977"/>
      <c r="H25" s="1977"/>
      <c r="I25" s="1977"/>
      <c r="J25" s="1977"/>
      <c r="K25" s="1977"/>
      <c r="L25" s="1977"/>
    </row>
    <row r="26" spans="2:12">
      <c r="B26" s="1976"/>
      <c r="C26" s="1977"/>
      <c r="D26" s="1977"/>
      <c r="E26" s="1977"/>
      <c r="F26" s="1977"/>
      <c r="G26" s="1977"/>
      <c r="H26" s="1977"/>
      <c r="I26" s="1977"/>
      <c r="J26" s="1977"/>
      <c r="K26" s="1977"/>
      <c r="L26" s="1977"/>
    </row>
    <row r="27" spans="2:12">
      <c r="B27" s="1976"/>
      <c r="C27" s="1977"/>
      <c r="D27" s="1977"/>
      <c r="E27" s="1977"/>
      <c r="F27" s="1977"/>
      <c r="G27" s="1977"/>
      <c r="H27" s="1977"/>
      <c r="I27" s="1977"/>
      <c r="J27" s="1977"/>
      <c r="K27" s="1977"/>
      <c r="L27" s="1977"/>
    </row>
    <row r="28" spans="2:12">
      <c r="B28" s="1976"/>
      <c r="C28" s="1977"/>
      <c r="D28" s="1977"/>
      <c r="E28" s="1977"/>
      <c r="F28" s="1977"/>
      <c r="G28" s="1977"/>
      <c r="H28" s="1977"/>
      <c r="I28" s="1977"/>
      <c r="J28" s="1977"/>
      <c r="K28" s="1977"/>
      <c r="L28" s="1977"/>
    </row>
    <row r="29" spans="2:12" ht="15.75" thickBot="1">
      <c r="B29" s="2104"/>
      <c r="C29" s="2105"/>
      <c r="D29" s="2105"/>
      <c r="E29" s="2105"/>
      <c r="F29" s="2105"/>
      <c r="G29" s="2105"/>
      <c r="H29" s="2105"/>
      <c r="I29" s="2105"/>
      <c r="J29" s="2105"/>
      <c r="K29" s="2105"/>
      <c r="L29" s="2105"/>
    </row>
    <row r="30" spans="2:12">
      <c r="B30" s="1844"/>
      <c r="C30" s="1844"/>
      <c r="D30" s="1844"/>
      <c r="E30" s="1844"/>
      <c r="F30" s="1844"/>
      <c r="G30" s="1844"/>
      <c r="H30" s="1844"/>
      <c r="I30" s="1844"/>
      <c r="J30" s="1844"/>
      <c r="K30" s="1844"/>
      <c r="L30" s="1844"/>
    </row>
    <row r="31" spans="2:12">
      <c r="B31" s="1844"/>
      <c r="C31" s="1844"/>
      <c r="D31" s="1844"/>
      <c r="E31" s="1844"/>
      <c r="F31" s="1844"/>
      <c r="G31" s="1844"/>
      <c r="H31" s="1844"/>
      <c r="I31" s="1844"/>
      <c r="J31" s="1844"/>
      <c r="K31" s="1844"/>
      <c r="L31" s="1844"/>
    </row>
    <row r="32" spans="2:12">
      <c r="B32" s="1844"/>
      <c r="C32" s="1844"/>
      <c r="D32" s="1844"/>
      <c r="E32" s="1844"/>
      <c r="F32" s="1844"/>
      <c r="G32" s="1844"/>
      <c r="H32" s="1844"/>
      <c r="I32" s="1844"/>
      <c r="J32" s="1844"/>
      <c r="K32" s="1844"/>
      <c r="L32" s="1844"/>
    </row>
    <row r="33" spans="2:12">
      <c r="B33" s="1844"/>
      <c r="C33" s="1844"/>
      <c r="D33" s="1844"/>
      <c r="E33" s="1844"/>
      <c r="F33" s="1844"/>
      <c r="G33" s="1844"/>
      <c r="H33" s="1844"/>
      <c r="I33" s="1844"/>
      <c r="J33" s="1844"/>
      <c r="K33" s="1844"/>
      <c r="L33" s="1844"/>
    </row>
    <row r="34" spans="2:12">
      <c r="B34" s="1844"/>
      <c r="C34" s="1844"/>
      <c r="D34" s="1844"/>
      <c r="E34" s="1844"/>
      <c r="F34" s="1844"/>
      <c r="G34" s="1844"/>
      <c r="H34" s="1844"/>
      <c r="I34" s="1844"/>
      <c r="J34" s="1844"/>
      <c r="K34" s="1844"/>
      <c r="L34" s="1844"/>
    </row>
    <row r="35" spans="2:12">
      <c r="B35" s="1844"/>
      <c r="C35" s="1844"/>
      <c r="D35" s="1844"/>
      <c r="E35" s="1844"/>
      <c r="F35" s="1844"/>
      <c r="G35" s="1844"/>
      <c r="H35" s="1844"/>
      <c r="I35" s="1844"/>
      <c r="J35" s="1844"/>
      <c r="K35" s="1844"/>
      <c r="L35" s="1844"/>
    </row>
  </sheetData>
  <mergeCells count="5">
    <mergeCell ref="B4:L4"/>
    <mergeCell ref="B5:L6"/>
    <mergeCell ref="B7:L28"/>
    <mergeCell ref="B29:L29"/>
    <mergeCell ref="B30:L3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05"/>
  <sheetViews>
    <sheetView zoomScale="80" zoomScaleNormal="80" workbookViewId="0">
      <selection activeCell="W78" sqref="W78:W93"/>
    </sheetView>
  </sheetViews>
  <sheetFormatPr baseColWidth="10" defaultColWidth="11.42578125" defaultRowHeight="17.25"/>
  <cols>
    <col min="1" max="1" width="55.85546875" style="12" customWidth="1"/>
    <col min="2" max="2" width="37.140625" style="12" customWidth="1"/>
    <col min="3" max="3" width="22.5703125" style="189" customWidth="1"/>
    <col min="4" max="4" width="4.28515625" style="12" customWidth="1"/>
    <col min="5" max="7" width="3.85546875" style="12" customWidth="1"/>
    <col min="8" max="8" width="4.7109375" style="12" customWidth="1"/>
    <col min="9" max="9" width="4" style="12" customWidth="1"/>
    <col min="10" max="10" width="4.28515625" style="12" customWidth="1"/>
    <col min="11" max="12" width="4.42578125" style="12" customWidth="1"/>
    <col min="13" max="13" width="4.7109375" style="12" customWidth="1"/>
    <col min="14" max="14" width="3.85546875" style="12" customWidth="1"/>
    <col min="15" max="15" width="5.140625" style="12" customWidth="1"/>
    <col min="16" max="16" width="18.7109375" style="247" customWidth="1"/>
    <col min="17" max="17" width="15.140625" style="247" customWidth="1"/>
    <col min="18" max="18" width="12.7109375" style="374" customWidth="1"/>
    <col min="19" max="19" width="19.85546875" style="12" customWidth="1"/>
    <col min="20" max="21" width="23.5703125" style="12" customWidth="1"/>
    <col min="22" max="22" width="18.85546875" style="12" customWidth="1"/>
    <col min="23" max="23" width="40.85546875" style="12" customWidth="1"/>
    <col min="24" max="16384" width="11.42578125" style="12"/>
  </cols>
  <sheetData>
    <row r="1" spans="1:48" ht="30.75" thickBot="1">
      <c r="A1" s="2158"/>
      <c r="B1" s="2161" t="s">
        <v>3281</v>
      </c>
      <c r="C1" s="2162"/>
      <c r="D1" s="2162"/>
      <c r="E1" s="2162"/>
      <c r="F1" s="2162"/>
      <c r="G1" s="2162"/>
      <c r="H1" s="2162"/>
      <c r="I1" s="2162"/>
      <c r="J1" s="2162"/>
      <c r="K1" s="2162"/>
      <c r="L1" s="2162"/>
      <c r="M1" s="2162"/>
      <c r="N1" s="2162"/>
      <c r="O1" s="2162"/>
      <c r="P1" s="2162"/>
      <c r="Q1" s="2162"/>
      <c r="R1" s="2162"/>
      <c r="S1" s="2162"/>
      <c r="T1" s="2162"/>
      <c r="U1" s="2163"/>
      <c r="V1" s="2163"/>
      <c r="W1" s="2164"/>
    </row>
    <row r="2" spans="1:48" ht="38.65" customHeight="1" thickBot="1">
      <c r="A2" s="2159"/>
      <c r="B2" s="2161" t="s">
        <v>3180</v>
      </c>
      <c r="C2" s="2162"/>
      <c r="D2" s="2162"/>
      <c r="E2" s="2162"/>
      <c r="F2" s="2162"/>
      <c r="G2" s="2162"/>
      <c r="H2" s="2162"/>
      <c r="I2" s="2162"/>
      <c r="J2" s="2162"/>
      <c r="K2" s="2162"/>
      <c r="L2" s="2162"/>
      <c r="M2" s="2162"/>
      <c r="N2" s="2162"/>
      <c r="O2" s="2162"/>
      <c r="P2" s="2162"/>
      <c r="Q2" s="2162"/>
      <c r="R2" s="2162"/>
      <c r="S2" s="2162"/>
      <c r="T2" s="2162"/>
      <c r="U2" s="2163"/>
      <c r="V2" s="2163"/>
      <c r="W2" s="2164"/>
    </row>
    <row r="3" spans="1:48" ht="30.75" thickBot="1">
      <c r="A3" s="2160"/>
      <c r="B3" s="2165" t="s">
        <v>3058</v>
      </c>
      <c r="C3" s="2166"/>
      <c r="D3" s="2166"/>
      <c r="E3" s="2166"/>
      <c r="F3" s="2166"/>
      <c r="G3" s="2166"/>
      <c r="H3" s="2166"/>
      <c r="I3" s="2166"/>
      <c r="J3" s="2166"/>
      <c r="K3" s="2166"/>
      <c r="L3" s="2166"/>
      <c r="M3" s="2166"/>
      <c r="N3" s="2166"/>
      <c r="O3" s="2166"/>
      <c r="P3" s="2166"/>
      <c r="Q3" s="2166"/>
      <c r="R3" s="2166"/>
      <c r="S3" s="2166"/>
      <c r="T3" s="2166"/>
      <c r="U3" s="2167"/>
      <c r="V3" s="2167"/>
      <c r="W3" s="2168"/>
    </row>
    <row r="4" spans="1:48" ht="27.95" customHeight="1">
      <c r="A4" s="2170" t="s">
        <v>3174</v>
      </c>
      <c r="B4" s="2170"/>
      <c r="C4" s="2170"/>
      <c r="D4" s="2170"/>
      <c r="E4" s="2170"/>
      <c r="F4" s="2170"/>
      <c r="G4" s="2170"/>
      <c r="H4" s="2170"/>
      <c r="I4" s="2170"/>
      <c r="J4" s="2170"/>
      <c r="K4" s="2170"/>
      <c r="L4" s="2170"/>
      <c r="M4" s="2170"/>
      <c r="N4" s="2170"/>
      <c r="O4" s="2170"/>
      <c r="P4" s="2170"/>
      <c r="Q4" s="2170"/>
      <c r="R4" s="2170"/>
      <c r="S4" s="2170"/>
      <c r="T4" s="2170"/>
      <c r="U4" s="2170"/>
      <c r="V4" s="2170"/>
      <c r="W4" s="2170"/>
    </row>
    <row r="5" spans="1:48" ht="52.5" customHeight="1">
      <c r="A5" s="2169" t="s">
        <v>3179</v>
      </c>
      <c r="B5" s="2169"/>
      <c r="C5" s="2169"/>
      <c r="D5" s="2169"/>
      <c r="E5" s="2169"/>
      <c r="F5" s="2169"/>
      <c r="G5" s="2169"/>
      <c r="H5" s="2169"/>
      <c r="I5" s="2169"/>
      <c r="J5" s="2169"/>
      <c r="K5" s="2169"/>
      <c r="L5" s="2169"/>
      <c r="M5" s="2169"/>
      <c r="N5" s="2169"/>
      <c r="O5" s="2169"/>
      <c r="P5" s="340"/>
      <c r="Q5" s="340"/>
      <c r="R5" s="368"/>
      <c r="S5" s="339"/>
    </row>
    <row r="6" spans="1:48" ht="36.950000000000003" customHeight="1">
      <c r="A6" s="2157" t="s">
        <v>3175</v>
      </c>
      <c r="B6" s="2157"/>
      <c r="C6" s="2157"/>
      <c r="D6" s="2157"/>
      <c r="E6" s="2157"/>
      <c r="F6" s="2157"/>
      <c r="G6" s="2157"/>
      <c r="H6" s="2157"/>
      <c r="I6" s="2157"/>
      <c r="J6" s="2157"/>
      <c r="K6" s="2157"/>
      <c r="L6" s="2157"/>
      <c r="M6" s="2157"/>
      <c r="N6" s="2157"/>
      <c r="O6" s="2157"/>
      <c r="P6" s="2157"/>
      <c r="Q6" s="2157"/>
      <c r="R6" s="2157"/>
      <c r="S6" s="2157"/>
    </row>
    <row r="7" spans="1:48" ht="33" customHeight="1">
      <c r="A7" s="342" t="s">
        <v>2831</v>
      </c>
      <c r="B7" s="343"/>
      <c r="C7" s="343"/>
      <c r="D7" s="341"/>
      <c r="E7" s="341"/>
      <c r="F7" s="341"/>
      <c r="G7" s="341"/>
      <c r="H7" s="341"/>
      <c r="I7" s="341"/>
      <c r="J7" s="341"/>
      <c r="K7" s="341"/>
      <c r="L7" s="341"/>
      <c r="M7" s="341"/>
      <c r="N7" s="341"/>
      <c r="O7" s="341"/>
      <c r="P7" s="344"/>
      <c r="Q7" s="344"/>
      <c r="R7" s="369"/>
      <c r="S7" s="341"/>
    </row>
    <row r="8" spans="1:48" ht="31.5" customHeight="1">
      <c r="A8" s="1939" t="s">
        <v>2210</v>
      </c>
      <c r="B8" s="1939" t="s">
        <v>3178</v>
      </c>
      <c r="C8" s="1939" t="s">
        <v>121</v>
      </c>
      <c r="D8" s="1929" t="s">
        <v>0</v>
      </c>
      <c r="E8" s="1929"/>
      <c r="F8" s="1929"/>
      <c r="G8" s="1929" t="s">
        <v>1</v>
      </c>
      <c r="H8" s="1929"/>
      <c r="I8" s="1929"/>
      <c r="J8" s="1929" t="s">
        <v>2</v>
      </c>
      <c r="K8" s="1929"/>
      <c r="L8" s="1929"/>
      <c r="M8" s="1929" t="s">
        <v>3</v>
      </c>
      <c r="N8" s="1929"/>
      <c r="O8" s="1929"/>
      <c r="P8" s="1929" t="s">
        <v>21</v>
      </c>
      <c r="Q8" s="1929"/>
      <c r="R8" s="1929"/>
      <c r="S8" s="1929"/>
      <c r="T8" s="1930" t="s">
        <v>3177</v>
      </c>
      <c r="U8" s="1930"/>
      <c r="V8" s="1930"/>
      <c r="W8" s="1930"/>
    </row>
    <row r="9" spans="1:48" ht="19.7" customHeight="1">
      <c r="A9" s="1939"/>
      <c r="B9" s="1939"/>
      <c r="C9" s="1939"/>
      <c r="D9" s="543" t="s">
        <v>4</v>
      </c>
      <c r="E9" s="543" t="s">
        <v>5</v>
      </c>
      <c r="F9" s="543" t="s">
        <v>6</v>
      </c>
      <c r="G9" s="543" t="s">
        <v>7</v>
      </c>
      <c r="H9" s="543" t="s">
        <v>8</v>
      </c>
      <c r="I9" s="543" t="s">
        <v>9</v>
      </c>
      <c r="J9" s="543" t="s">
        <v>10</v>
      </c>
      <c r="K9" s="543" t="s">
        <v>11</v>
      </c>
      <c r="L9" s="543" t="s">
        <v>12</v>
      </c>
      <c r="M9" s="543" t="s">
        <v>13</v>
      </c>
      <c r="N9" s="543" t="s">
        <v>14</v>
      </c>
      <c r="O9" s="543" t="s">
        <v>15</v>
      </c>
      <c r="P9" s="545" t="s">
        <v>22</v>
      </c>
      <c r="Q9" s="545" t="s">
        <v>3063</v>
      </c>
      <c r="R9" s="545" t="s">
        <v>23</v>
      </c>
      <c r="S9" s="543" t="s">
        <v>16</v>
      </c>
      <c r="T9" s="543" t="s">
        <v>3161</v>
      </c>
      <c r="U9" s="2128" t="s">
        <v>3375</v>
      </c>
      <c r="V9" s="2129"/>
      <c r="W9" s="543" t="s">
        <v>3176</v>
      </c>
    </row>
    <row r="10" spans="1:48" ht="51.75" customHeight="1">
      <c r="A10" s="546" t="s">
        <v>2211</v>
      </c>
      <c r="B10" s="547" t="s">
        <v>343</v>
      </c>
      <c r="C10" s="546" t="s">
        <v>2830</v>
      </c>
      <c r="D10" s="548"/>
      <c r="E10" s="548"/>
      <c r="F10" s="548"/>
      <c r="G10" s="548"/>
      <c r="H10" s="548"/>
      <c r="I10" s="548"/>
      <c r="J10" s="548"/>
      <c r="K10" s="548"/>
      <c r="L10" s="548"/>
      <c r="M10" s="548"/>
      <c r="N10" s="548"/>
      <c r="O10" s="548"/>
      <c r="P10" s="549">
        <v>200000</v>
      </c>
      <c r="Q10" s="550"/>
      <c r="R10" s="550"/>
      <c r="S10" s="551" t="s">
        <v>2212</v>
      </c>
      <c r="T10" s="2152" t="s">
        <v>3162</v>
      </c>
      <c r="U10" s="2153" t="s">
        <v>3392</v>
      </c>
      <c r="V10" s="2153" t="s">
        <v>3397</v>
      </c>
      <c r="W10" s="2152" t="s">
        <v>3163</v>
      </c>
    </row>
    <row r="11" spans="1:48" s="184" customFormat="1" ht="51.75" customHeight="1">
      <c r="A11" s="291" t="s">
        <v>2213</v>
      </c>
      <c r="B11" s="292" t="s">
        <v>623</v>
      </c>
      <c r="C11" s="293">
        <v>1</v>
      </c>
      <c r="D11" s="266"/>
      <c r="E11" s="267"/>
      <c r="F11" s="268">
        <v>1</v>
      </c>
      <c r="G11" s="269"/>
      <c r="H11" s="269"/>
      <c r="I11" s="269"/>
      <c r="J11" s="269"/>
      <c r="K11" s="269"/>
      <c r="L11" s="269"/>
      <c r="M11" s="269"/>
      <c r="N11" s="269"/>
      <c r="O11" s="270"/>
      <c r="P11" s="357">
        <v>200000</v>
      </c>
      <c r="Q11" s="376"/>
      <c r="R11" s="376"/>
      <c r="S11" s="252"/>
      <c r="T11" s="2149"/>
      <c r="U11" s="2152"/>
      <c r="V11" s="2152"/>
      <c r="W11" s="2149"/>
    </row>
    <row r="12" spans="1:48" s="231" customFormat="1" ht="57" customHeight="1">
      <c r="A12" s="289" t="s">
        <v>3064</v>
      </c>
      <c r="B12" s="290" t="s">
        <v>2214</v>
      </c>
      <c r="C12" s="289" t="s">
        <v>2832</v>
      </c>
      <c r="D12" s="265"/>
      <c r="E12" s="265"/>
      <c r="F12" s="265"/>
      <c r="G12" s="265"/>
      <c r="H12" s="265"/>
      <c r="I12" s="265"/>
      <c r="J12" s="265"/>
      <c r="K12" s="265"/>
      <c r="L12" s="265"/>
      <c r="M12" s="265"/>
      <c r="N12" s="265"/>
      <c r="O12" s="265"/>
      <c r="P12" s="356">
        <v>2182317</v>
      </c>
      <c r="Q12" s="356">
        <v>16178400</v>
      </c>
      <c r="R12" s="377"/>
      <c r="S12" s="259" t="s">
        <v>2215</v>
      </c>
      <c r="T12" s="2154" t="s">
        <v>3164</v>
      </c>
      <c r="U12" s="2154" t="s">
        <v>3392</v>
      </c>
      <c r="V12" s="2154" t="s">
        <v>3389</v>
      </c>
      <c r="W12" s="2154" t="s">
        <v>3166</v>
      </c>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30"/>
    </row>
    <row r="13" spans="1:48" s="229" customFormat="1" ht="42.75" customHeight="1">
      <c r="A13" s="294" t="s">
        <v>3065</v>
      </c>
      <c r="B13" s="295" t="s">
        <v>320</v>
      </c>
      <c r="C13" s="296" t="s">
        <v>2216</v>
      </c>
      <c r="D13" s="269"/>
      <c r="E13" s="269"/>
      <c r="F13" s="269"/>
      <c r="G13" s="269"/>
      <c r="H13" s="269"/>
      <c r="I13" s="269">
        <v>1</v>
      </c>
      <c r="J13" s="269"/>
      <c r="K13" s="269"/>
      <c r="L13" s="269"/>
      <c r="M13" s="269"/>
      <c r="N13" s="269"/>
      <c r="O13" s="269">
        <v>2</v>
      </c>
      <c r="P13" s="358"/>
      <c r="Q13" s="378"/>
      <c r="R13" s="378"/>
      <c r="S13" s="251"/>
      <c r="T13" s="2155"/>
      <c r="U13" s="2155"/>
      <c r="V13" s="2155"/>
      <c r="W13" s="2155"/>
    </row>
    <row r="14" spans="1:48" s="229" customFormat="1" ht="35.25" customHeight="1">
      <c r="A14" s="294" t="s">
        <v>3066</v>
      </c>
      <c r="B14" s="295" t="s">
        <v>2217</v>
      </c>
      <c r="C14" s="296" t="s">
        <v>2218</v>
      </c>
      <c r="D14" s="269"/>
      <c r="E14" s="269"/>
      <c r="F14" s="269"/>
      <c r="G14" s="269">
        <v>1</v>
      </c>
      <c r="H14" s="269"/>
      <c r="I14" s="269"/>
      <c r="J14" s="269"/>
      <c r="K14" s="269">
        <v>1</v>
      </c>
      <c r="L14" s="269"/>
      <c r="M14" s="269"/>
      <c r="N14" s="269"/>
      <c r="O14" s="269">
        <v>1</v>
      </c>
      <c r="P14" s="358"/>
      <c r="Q14" s="378"/>
      <c r="R14" s="378"/>
      <c r="S14" s="251"/>
      <c r="T14" s="2155"/>
      <c r="U14" s="2155"/>
      <c r="V14" s="2155"/>
      <c r="W14" s="2155"/>
    </row>
    <row r="15" spans="1:48" s="229" customFormat="1" ht="40.5" customHeight="1">
      <c r="A15" s="294" t="s">
        <v>3067</v>
      </c>
      <c r="B15" s="295" t="s">
        <v>2219</v>
      </c>
      <c r="C15" s="296" t="s">
        <v>2175</v>
      </c>
      <c r="D15" s="269"/>
      <c r="E15" s="269"/>
      <c r="F15" s="269">
        <v>1</v>
      </c>
      <c r="G15" s="269"/>
      <c r="H15" s="269"/>
      <c r="I15" s="269">
        <v>1</v>
      </c>
      <c r="J15" s="269"/>
      <c r="K15" s="269"/>
      <c r="L15" s="269">
        <v>1</v>
      </c>
      <c r="M15" s="269"/>
      <c r="N15" s="269"/>
      <c r="O15" s="269">
        <v>1</v>
      </c>
      <c r="P15" s="358"/>
      <c r="Q15" s="378"/>
      <c r="R15" s="378"/>
      <c r="S15" s="251"/>
      <c r="T15" s="2155"/>
      <c r="U15" s="2155"/>
      <c r="V15" s="2155"/>
      <c r="W15" s="2155"/>
    </row>
    <row r="16" spans="1:48" s="229" customFormat="1" ht="35.25" customHeight="1">
      <c r="A16" s="294" t="s">
        <v>3068</v>
      </c>
      <c r="B16" s="295" t="s">
        <v>2220</v>
      </c>
      <c r="C16" s="296" t="s">
        <v>2221</v>
      </c>
      <c r="D16" s="269"/>
      <c r="E16" s="269"/>
      <c r="F16" s="269"/>
      <c r="G16" s="269">
        <v>1</v>
      </c>
      <c r="H16" s="269"/>
      <c r="I16" s="269"/>
      <c r="J16" s="269"/>
      <c r="K16" s="269"/>
      <c r="L16" s="269"/>
      <c r="M16" s="269"/>
      <c r="N16" s="269"/>
      <c r="O16" s="269">
        <v>1</v>
      </c>
      <c r="P16" s="358"/>
      <c r="Q16" s="378"/>
      <c r="R16" s="378"/>
      <c r="S16" s="251"/>
      <c r="T16" s="2155"/>
      <c r="U16" s="2155"/>
      <c r="V16" s="2155"/>
      <c r="W16" s="2155"/>
    </row>
    <row r="17" spans="1:44" s="232" customFormat="1" ht="35.25" customHeight="1">
      <c r="A17" s="294" t="s">
        <v>3069</v>
      </c>
      <c r="B17" s="297" t="s">
        <v>2222</v>
      </c>
      <c r="C17" s="298">
        <v>5</v>
      </c>
      <c r="D17" s="271"/>
      <c r="E17" s="271"/>
      <c r="F17" s="271"/>
      <c r="G17" s="271"/>
      <c r="H17" s="271"/>
      <c r="I17" s="271"/>
      <c r="J17" s="271"/>
      <c r="K17" s="271"/>
      <c r="L17" s="271"/>
      <c r="M17" s="271"/>
      <c r="N17" s="271"/>
      <c r="O17" s="271">
        <v>5</v>
      </c>
      <c r="P17" s="358"/>
      <c r="Q17" s="379"/>
      <c r="R17" s="379"/>
      <c r="S17" s="248"/>
      <c r="T17" s="2156"/>
      <c r="U17" s="2156"/>
      <c r="V17" s="2156"/>
      <c r="W17" s="2156"/>
      <c r="X17" s="243"/>
      <c r="Y17" s="243"/>
      <c r="Z17" s="243"/>
      <c r="AA17" s="243"/>
      <c r="AB17" s="243"/>
      <c r="AC17" s="243"/>
      <c r="AD17" s="243"/>
      <c r="AE17" s="243"/>
      <c r="AF17" s="243"/>
      <c r="AG17" s="243"/>
      <c r="AH17" s="243"/>
      <c r="AI17" s="243"/>
      <c r="AJ17" s="243"/>
      <c r="AK17" s="243"/>
      <c r="AL17" s="243"/>
      <c r="AM17" s="243"/>
      <c r="AN17" s="243"/>
      <c r="AO17" s="243"/>
      <c r="AP17" s="243"/>
      <c r="AQ17" s="243"/>
      <c r="AR17" s="242"/>
    </row>
    <row r="18" spans="1:44" s="243" customFormat="1" ht="54" customHeight="1">
      <c r="A18" s="289" t="s">
        <v>3070</v>
      </c>
      <c r="B18" s="290" t="s">
        <v>3041</v>
      </c>
      <c r="C18" s="289" t="s">
        <v>3040</v>
      </c>
      <c r="D18" s="265"/>
      <c r="E18" s="265"/>
      <c r="F18" s="265"/>
      <c r="G18" s="265"/>
      <c r="H18" s="265"/>
      <c r="I18" s="265"/>
      <c r="J18" s="265"/>
      <c r="K18" s="265"/>
      <c r="L18" s="265"/>
      <c r="M18" s="265"/>
      <c r="N18" s="265"/>
      <c r="O18" s="265"/>
      <c r="P18" s="359">
        <v>41263884</v>
      </c>
      <c r="Q18" s="359">
        <v>165727440</v>
      </c>
      <c r="R18" s="377"/>
      <c r="S18" s="260">
        <v>16178400</v>
      </c>
      <c r="T18" s="2148" t="s">
        <v>3165</v>
      </c>
      <c r="U18" s="2148" t="s">
        <v>3443</v>
      </c>
      <c r="V18" s="2148" t="s">
        <v>3389</v>
      </c>
      <c r="W18" s="2148" t="s">
        <v>3167</v>
      </c>
    </row>
    <row r="19" spans="1:44" s="229" customFormat="1" ht="63.75" customHeight="1">
      <c r="A19" s="299" t="s">
        <v>3071</v>
      </c>
      <c r="B19" s="292" t="s">
        <v>3048</v>
      </c>
      <c r="C19" s="300" t="s">
        <v>3049</v>
      </c>
      <c r="D19" s="272">
        <v>1000</v>
      </c>
      <c r="E19" s="272">
        <v>2000</v>
      </c>
      <c r="F19" s="272">
        <v>2000</v>
      </c>
      <c r="G19" s="272">
        <v>2000</v>
      </c>
      <c r="H19" s="272">
        <v>2000</v>
      </c>
      <c r="I19" s="272">
        <v>2000</v>
      </c>
      <c r="J19" s="272">
        <v>2000</v>
      </c>
      <c r="K19" s="272">
        <v>2000</v>
      </c>
      <c r="L19" s="272">
        <v>2000</v>
      </c>
      <c r="M19" s="272">
        <v>2000</v>
      </c>
      <c r="N19" s="272">
        <v>2000</v>
      </c>
      <c r="O19" s="272">
        <v>2000</v>
      </c>
      <c r="P19" s="360">
        <v>20000000</v>
      </c>
      <c r="Q19" s="380"/>
      <c r="R19" s="380"/>
      <c r="S19" s="345"/>
      <c r="T19" s="2148"/>
      <c r="U19" s="2148"/>
      <c r="V19" s="2148"/>
      <c r="W19" s="2148"/>
    </row>
    <row r="20" spans="1:44" s="229" customFormat="1" ht="27">
      <c r="A20" s="301" t="s">
        <v>3072</v>
      </c>
      <c r="B20" s="295" t="s">
        <v>2223</v>
      </c>
      <c r="C20" s="302" t="s">
        <v>2224</v>
      </c>
      <c r="D20" s="268">
        <v>6</v>
      </c>
      <c r="E20" s="268">
        <v>6</v>
      </c>
      <c r="F20" s="268">
        <v>6</v>
      </c>
      <c r="G20" s="268">
        <v>6</v>
      </c>
      <c r="H20" s="268">
        <v>6</v>
      </c>
      <c r="I20" s="268">
        <v>6</v>
      </c>
      <c r="J20" s="268">
        <v>6</v>
      </c>
      <c r="K20" s="268">
        <v>6</v>
      </c>
      <c r="L20" s="268">
        <v>6</v>
      </c>
      <c r="M20" s="268">
        <v>6</v>
      </c>
      <c r="N20" s="268">
        <v>6</v>
      </c>
      <c r="O20" s="268">
        <v>6</v>
      </c>
      <c r="P20" s="358">
        <v>1864600</v>
      </c>
      <c r="Q20" s="381">
        <v>9335640</v>
      </c>
      <c r="R20" s="381"/>
      <c r="S20" s="251"/>
      <c r="T20" s="2148"/>
      <c r="U20" s="2148"/>
      <c r="V20" s="2148"/>
      <c r="W20" s="2148"/>
    </row>
    <row r="21" spans="1:44" s="229" customFormat="1" ht="34.5" customHeight="1">
      <c r="A21" s="303" t="s">
        <v>3073</v>
      </c>
      <c r="B21" s="295" t="s">
        <v>2130</v>
      </c>
      <c r="C21" s="302" t="s">
        <v>2225</v>
      </c>
      <c r="D21" s="268">
        <v>1</v>
      </c>
      <c r="E21" s="268">
        <v>2</v>
      </c>
      <c r="F21" s="268">
        <v>2</v>
      </c>
      <c r="G21" s="268">
        <v>2</v>
      </c>
      <c r="H21" s="268">
        <v>2</v>
      </c>
      <c r="I21" s="268">
        <v>2</v>
      </c>
      <c r="J21" s="268">
        <v>2</v>
      </c>
      <c r="K21" s="268">
        <v>2</v>
      </c>
      <c r="L21" s="268">
        <v>2</v>
      </c>
      <c r="M21" s="268">
        <v>2</v>
      </c>
      <c r="N21" s="268">
        <v>2</v>
      </c>
      <c r="O21" s="268">
        <v>1</v>
      </c>
      <c r="P21" s="358">
        <v>400000</v>
      </c>
      <c r="Q21" s="381"/>
      <c r="R21" s="381"/>
      <c r="S21" s="251"/>
      <c r="T21" s="2148"/>
      <c r="U21" s="2148"/>
      <c r="V21" s="2148"/>
      <c r="W21" s="2148"/>
    </row>
    <row r="22" spans="1:44" s="229" customFormat="1" ht="63.75" customHeight="1">
      <c r="A22" s="304" t="s">
        <v>3074</v>
      </c>
      <c r="B22" s="305" t="s">
        <v>3042</v>
      </c>
      <c r="C22" s="306" t="s">
        <v>3044</v>
      </c>
      <c r="D22" s="272"/>
      <c r="E22" s="272"/>
      <c r="F22" s="272"/>
      <c r="G22" s="272"/>
      <c r="H22" s="272"/>
      <c r="I22" s="272"/>
      <c r="J22" s="272"/>
      <c r="K22" s="272"/>
      <c r="L22" s="272"/>
      <c r="M22" s="272"/>
      <c r="N22" s="272"/>
      <c r="O22" s="272"/>
      <c r="P22" s="360"/>
      <c r="Q22" s="380"/>
      <c r="R22" s="380"/>
      <c r="S22" s="251"/>
      <c r="T22" s="2148"/>
      <c r="U22" s="2148"/>
      <c r="V22" s="2148"/>
      <c r="W22" s="2148"/>
    </row>
    <row r="23" spans="1:44" s="229" customFormat="1" ht="56.25" customHeight="1">
      <c r="A23" s="304" t="s">
        <v>3075</v>
      </c>
      <c r="B23" s="305" t="s">
        <v>3051</v>
      </c>
      <c r="C23" s="306" t="s">
        <v>3050</v>
      </c>
      <c r="D23" s="272"/>
      <c r="E23" s="272"/>
      <c r="F23" s="272"/>
      <c r="G23" s="272"/>
      <c r="H23" s="272"/>
      <c r="I23" s="272"/>
      <c r="J23" s="272"/>
      <c r="K23" s="272"/>
      <c r="L23" s="272"/>
      <c r="M23" s="272"/>
      <c r="N23" s="272"/>
      <c r="O23" s="272"/>
      <c r="P23" s="360"/>
      <c r="Q23" s="380"/>
      <c r="R23" s="380"/>
      <c r="S23" s="251"/>
      <c r="T23" s="2148"/>
      <c r="U23" s="2148"/>
      <c r="V23" s="2148"/>
      <c r="W23" s="2148"/>
    </row>
    <row r="24" spans="1:44" s="229" customFormat="1" ht="46.5" customHeight="1">
      <c r="A24" s="304" t="s">
        <v>3076</v>
      </c>
      <c r="B24" s="305" t="s">
        <v>3043</v>
      </c>
      <c r="C24" s="306" t="s">
        <v>3045</v>
      </c>
      <c r="D24" s="272"/>
      <c r="E24" s="272"/>
      <c r="F24" s="272"/>
      <c r="G24" s="272"/>
      <c r="H24" s="272"/>
      <c r="I24" s="272"/>
      <c r="J24" s="272"/>
      <c r="K24" s="272"/>
      <c r="L24" s="272"/>
      <c r="M24" s="272"/>
      <c r="N24" s="272"/>
      <c r="O24" s="272"/>
      <c r="P24" s="360"/>
      <c r="Q24" s="380"/>
      <c r="R24" s="380"/>
      <c r="S24" s="251"/>
      <c r="T24" s="2148"/>
      <c r="U24" s="2148"/>
      <c r="V24" s="2148"/>
      <c r="W24" s="2148"/>
    </row>
    <row r="25" spans="1:44" s="229" customFormat="1" ht="36" customHeight="1">
      <c r="A25" s="304" t="s">
        <v>3077</v>
      </c>
      <c r="B25" s="305" t="s">
        <v>3046</v>
      </c>
      <c r="C25" s="306" t="s">
        <v>3047</v>
      </c>
      <c r="D25" s="272"/>
      <c r="E25" s="272"/>
      <c r="F25" s="272"/>
      <c r="G25" s="272"/>
      <c r="H25" s="272"/>
      <c r="I25" s="272"/>
      <c r="J25" s="272"/>
      <c r="K25" s="272"/>
      <c r="L25" s="272"/>
      <c r="M25" s="272"/>
      <c r="N25" s="272"/>
      <c r="O25" s="272"/>
      <c r="P25" s="360"/>
      <c r="Q25" s="380"/>
      <c r="R25" s="380"/>
      <c r="S25" s="251"/>
      <c r="T25" s="2148"/>
      <c r="U25" s="2148"/>
      <c r="V25" s="2148"/>
      <c r="W25" s="2148"/>
    </row>
    <row r="26" spans="1:44" s="229" customFormat="1" ht="54">
      <c r="A26" s="303" t="s">
        <v>3078</v>
      </c>
      <c r="B26" s="295" t="s">
        <v>2226</v>
      </c>
      <c r="C26" s="307" t="s">
        <v>2227</v>
      </c>
      <c r="D26" s="269"/>
      <c r="E26" s="269"/>
      <c r="F26" s="273">
        <v>100000</v>
      </c>
      <c r="G26" s="269"/>
      <c r="H26" s="269"/>
      <c r="I26" s="269"/>
      <c r="J26" s="269"/>
      <c r="K26" s="269"/>
      <c r="L26" s="269"/>
      <c r="M26" s="269"/>
      <c r="N26" s="269"/>
      <c r="O26" s="269"/>
      <c r="P26" s="358">
        <v>3500000</v>
      </c>
      <c r="Q26" s="381"/>
      <c r="R26" s="381"/>
      <c r="S26" s="251"/>
      <c r="T26" s="2148"/>
      <c r="U26" s="2148"/>
      <c r="V26" s="2148"/>
      <c r="W26" s="2148"/>
    </row>
    <row r="27" spans="1:44" s="229" customFormat="1" ht="40.5" customHeight="1">
      <c r="A27" s="303" t="s">
        <v>3079</v>
      </c>
      <c r="B27" s="295" t="s">
        <v>2228</v>
      </c>
      <c r="C27" s="302" t="s">
        <v>598</v>
      </c>
      <c r="D27" s="269"/>
      <c r="E27" s="269"/>
      <c r="F27" s="268">
        <v>1</v>
      </c>
      <c r="G27" s="269"/>
      <c r="H27" s="269"/>
      <c r="I27" s="269"/>
      <c r="J27" s="269"/>
      <c r="K27" s="268">
        <v>1</v>
      </c>
      <c r="L27" s="269"/>
      <c r="M27" s="269"/>
      <c r="N27" s="269"/>
      <c r="O27" s="269"/>
      <c r="P27" s="361">
        <v>60000</v>
      </c>
      <c r="Q27" s="382"/>
      <c r="R27" s="382"/>
      <c r="S27" s="251"/>
      <c r="T27" s="2148"/>
      <c r="U27" s="2148"/>
      <c r="V27" s="2148"/>
      <c r="W27" s="2148"/>
    </row>
    <row r="28" spans="1:44" s="229" customFormat="1" ht="40.5">
      <c r="A28" s="303" t="s">
        <v>3080</v>
      </c>
      <c r="B28" s="295" t="s">
        <v>2229</v>
      </c>
      <c r="C28" s="302" t="s">
        <v>2230</v>
      </c>
      <c r="D28" s="269"/>
      <c r="E28" s="268">
        <v>1</v>
      </c>
      <c r="F28" s="269"/>
      <c r="G28" s="269"/>
      <c r="H28" s="268">
        <v>1</v>
      </c>
      <c r="I28" s="269"/>
      <c r="J28" s="269"/>
      <c r="K28" s="268">
        <v>1</v>
      </c>
      <c r="L28" s="269"/>
      <c r="M28" s="269"/>
      <c r="N28" s="268">
        <v>1</v>
      </c>
      <c r="O28" s="269"/>
      <c r="P28" s="358">
        <v>50000</v>
      </c>
      <c r="Q28" s="381"/>
      <c r="R28" s="381"/>
      <c r="S28" s="251"/>
      <c r="T28" s="2148"/>
      <c r="U28" s="2148"/>
      <c r="V28" s="2148"/>
      <c r="W28" s="2148"/>
    </row>
    <row r="29" spans="1:44" s="229" customFormat="1" ht="52.5" customHeight="1">
      <c r="A29" s="308" t="s">
        <v>3081</v>
      </c>
      <c r="B29" s="309" t="s">
        <v>2231</v>
      </c>
      <c r="C29" s="302" t="s">
        <v>2232</v>
      </c>
      <c r="D29" s="273">
        <v>2666</v>
      </c>
      <c r="E29" s="273">
        <v>2667</v>
      </c>
      <c r="F29" s="273">
        <v>2667</v>
      </c>
      <c r="G29" s="273">
        <v>2666</v>
      </c>
      <c r="H29" s="273">
        <v>2667</v>
      </c>
      <c r="I29" s="273">
        <v>2667</v>
      </c>
      <c r="J29" s="273">
        <v>2667</v>
      </c>
      <c r="K29" s="273">
        <v>2666</v>
      </c>
      <c r="L29" s="273">
        <v>2667</v>
      </c>
      <c r="M29" s="273">
        <v>2667</v>
      </c>
      <c r="N29" s="273">
        <v>2666</v>
      </c>
      <c r="O29" s="273">
        <v>2667</v>
      </c>
      <c r="P29" s="362">
        <v>5395000</v>
      </c>
      <c r="Q29" s="383">
        <v>22229880</v>
      </c>
      <c r="R29" s="383"/>
      <c r="S29" s="251"/>
      <c r="T29" s="2148"/>
      <c r="U29" s="2148"/>
      <c r="V29" s="2148"/>
      <c r="W29" s="2148"/>
    </row>
    <row r="30" spans="1:44" s="229" customFormat="1" ht="70.5" customHeight="1">
      <c r="A30" s="310" t="s">
        <v>3082</v>
      </c>
      <c r="B30" s="295" t="s">
        <v>2233</v>
      </c>
      <c r="C30" s="302" t="s">
        <v>2234</v>
      </c>
      <c r="D30" s="269"/>
      <c r="E30" s="269"/>
      <c r="F30" s="268">
        <v>320</v>
      </c>
      <c r="G30" s="269"/>
      <c r="H30" s="269"/>
      <c r="I30" s="268">
        <v>320</v>
      </c>
      <c r="J30" s="269"/>
      <c r="K30" s="269"/>
      <c r="L30" s="268">
        <v>320</v>
      </c>
      <c r="M30" s="269"/>
      <c r="N30" s="269"/>
      <c r="O30" s="268">
        <v>320</v>
      </c>
      <c r="P30" s="358">
        <v>1450000</v>
      </c>
      <c r="Q30" s="381"/>
      <c r="R30" s="381"/>
      <c r="S30" s="251"/>
      <c r="T30" s="2148"/>
      <c r="U30" s="2148"/>
      <c r="V30" s="2148"/>
      <c r="W30" s="2148"/>
    </row>
    <row r="31" spans="1:44" s="229" customFormat="1" ht="46.5" customHeight="1">
      <c r="A31" s="303" t="s">
        <v>3083</v>
      </c>
      <c r="B31" s="295" t="s">
        <v>709</v>
      </c>
      <c r="C31" s="302" t="s">
        <v>2235</v>
      </c>
      <c r="D31" s="269"/>
      <c r="E31" s="269"/>
      <c r="F31" s="273">
        <v>10000</v>
      </c>
      <c r="G31" s="269"/>
      <c r="H31" s="269"/>
      <c r="I31" s="269"/>
      <c r="J31" s="269"/>
      <c r="K31" s="269"/>
      <c r="L31" s="273">
        <v>10000</v>
      </c>
      <c r="M31" s="269"/>
      <c r="N31" s="269"/>
      <c r="O31" s="269"/>
      <c r="P31" s="358">
        <v>900000</v>
      </c>
      <c r="Q31" s="381"/>
      <c r="R31" s="381"/>
      <c r="S31" s="251"/>
      <c r="T31" s="2148"/>
      <c r="U31" s="2148"/>
      <c r="V31" s="2148"/>
      <c r="W31" s="2148"/>
    </row>
    <row r="32" spans="1:44" s="229" customFormat="1" ht="55.5" customHeight="1">
      <c r="A32" s="311" t="s">
        <v>3084</v>
      </c>
      <c r="B32" s="312" t="s">
        <v>618</v>
      </c>
      <c r="C32" s="293" t="s">
        <v>396</v>
      </c>
      <c r="D32" s="269"/>
      <c r="E32" s="269"/>
      <c r="F32" s="268">
        <v>1</v>
      </c>
      <c r="G32" s="269"/>
      <c r="H32" s="269"/>
      <c r="I32" s="269"/>
      <c r="J32" s="269"/>
      <c r="K32" s="269"/>
      <c r="L32" s="269"/>
      <c r="M32" s="269"/>
      <c r="N32" s="269"/>
      <c r="O32" s="268">
        <v>1</v>
      </c>
      <c r="P32" s="363">
        <v>350000</v>
      </c>
      <c r="Q32" s="384"/>
      <c r="R32" s="384"/>
      <c r="S32" s="251"/>
      <c r="T32" s="2148"/>
      <c r="U32" s="2148"/>
      <c r="V32" s="2148"/>
      <c r="W32" s="2148"/>
    </row>
    <row r="33" spans="1:23" s="229" customFormat="1" ht="55.5" customHeight="1">
      <c r="A33" s="313" t="s">
        <v>3085</v>
      </c>
      <c r="B33" s="314" t="s">
        <v>2236</v>
      </c>
      <c r="C33" s="315" t="s">
        <v>2237</v>
      </c>
      <c r="D33" s="268">
        <v>1</v>
      </c>
      <c r="E33" s="269"/>
      <c r="F33" s="269"/>
      <c r="G33" s="269"/>
      <c r="H33" s="269"/>
      <c r="I33" s="269"/>
      <c r="J33" s="269"/>
      <c r="K33" s="269"/>
      <c r="L33" s="269"/>
      <c r="M33" s="269"/>
      <c r="N33" s="269"/>
      <c r="O33" s="269"/>
      <c r="P33" s="363">
        <f>P35+P36+P37+P38</f>
        <v>1730000</v>
      </c>
      <c r="Q33" s="384"/>
      <c r="R33" s="384"/>
      <c r="S33" s="254"/>
      <c r="T33" s="2148"/>
      <c r="U33" s="2148"/>
      <c r="V33" s="2148"/>
      <c r="W33" s="2148"/>
    </row>
    <row r="34" spans="1:23" s="229" customFormat="1" ht="35.25" customHeight="1">
      <c r="A34" s="303" t="s">
        <v>3086</v>
      </c>
      <c r="B34" s="316" t="s">
        <v>2238</v>
      </c>
      <c r="C34" s="293" t="s">
        <v>2239</v>
      </c>
      <c r="D34" s="269"/>
      <c r="E34" s="269"/>
      <c r="F34" s="269"/>
      <c r="G34" s="269"/>
      <c r="H34" s="269"/>
      <c r="I34" s="268">
        <v>1</v>
      </c>
      <c r="J34" s="269"/>
      <c r="K34" s="269"/>
      <c r="L34" s="269"/>
      <c r="M34" s="269"/>
      <c r="N34" s="269"/>
      <c r="O34" s="269"/>
      <c r="P34" s="358">
        <v>350000</v>
      </c>
      <c r="Q34" s="381"/>
      <c r="R34" s="381"/>
      <c r="S34" s="254"/>
      <c r="T34" s="2148"/>
      <c r="U34" s="2148"/>
      <c r="V34" s="2148"/>
      <c r="W34" s="2148"/>
    </row>
    <row r="35" spans="1:23" ht="46.5" customHeight="1">
      <c r="A35" s="303" t="s">
        <v>3087</v>
      </c>
      <c r="B35" s="316" t="s">
        <v>2240</v>
      </c>
      <c r="C35" s="293" t="s">
        <v>2241</v>
      </c>
      <c r="D35" s="269"/>
      <c r="E35" s="269"/>
      <c r="F35" s="269"/>
      <c r="G35" s="269"/>
      <c r="H35" s="269"/>
      <c r="I35" s="268">
        <v>1</v>
      </c>
      <c r="J35" s="269"/>
      <c r="K35" s="269"/>
      <c r="L35" s="269"/>
      <c r="M35" s="269"/>
      <c r="N35" s="269"/>
      <c r="O35" s="269"/>
      <c r="P35" s="358">
        <v>350000</v>
      </c>
      <c r="Q35" s="381"/>
      <c r="R35" s="381"/>
      <c r="S35" s="254"/>
      <c r="T35" s="2148"/>
      <c r="U35" s="2148"/>
      <c r="V35" s="2148"/>
      <c r="W35" s="2148"/>
    </row>
    <row r="36" spans="1:23" ht="56.25" customHeight="1">
      <c r="A36" s="303" t="s">
        <v>3088</v>
      </c>
      <c r="B36" s="316" t="s">
        <v>2242</v>
      </c>
      <c r="C36" s="293" t="s">
        <v>2243</v>
      </c>
      <c r="D36" s="269"/>
      <c r="E36" s="269"/>
      <c r="F36" s="269"/>
      <c r="G36" s="269"/>
      <c r="H36" s="269"/>
      <c r="I36" s="269"/>
      <c r="J36" s="269"/>
      <c r="K36" s="268">
        <v>1</v>
      </c>
      <c r="L36" s="269"/>
      <c r="M36" s="269"/>
      <c r="N36" s="269"/>
      <c r="O36" s="269"/>
      <c r="P36" s="358">
        <v>930000</v>
      </c>
      <c r="Q36" s="381"/>
      <c r="R36" s="381"/>
      <c r="S36" s="254"/>
      <c r="T36" s="2148"/>
      <c r="U36" s="2148"/>
      <c r="V36" s="2148"/>
      <c r="W36" s="2148"/>
    </row>
    <row r="37" spans="1:23" ht="34.5" customHeight="1">
      <c r="A37" s="303" t="s">
        <v>3089</v>
      </c>
      <c r="B37" s="316" t="s">
        <v>2219</v>
      </c>
      <c r="C37" s="293" t="s">
        <v>2175</v>
      </c>
      <c r="D37" s="269"/>
      <c r="E37" s="269"/>
      <c r="F37" s="269"/>
      <c r="G37" s="269"/>
      <c r="H37" s="269"/>
      <c r="I37" s="268">
        <v>1</v>
      </c>
      <c r="J37" s="268">
        <v>1</v>
      </c>
      <c r="K37" s="268">
        <v>1</v>
      </c>
      <c r="L37" s="268">
        <v>1</v>
      </c>
      <c r="M37" s="269"/>
      <c r="N37" s="269"/>
      <c r="O37" s="269"/>
      <c r="P37" s="358">
        <v>100000</v>
      </c>
      <c r="Q37" s="381"/>
      <c r="R37" s="381"/>
      <c r="S37" s="254"/>
      <c r="T37" s="2148"/>
      <c r="U37" s="2148"/>
      <c r="V37" s="2148"/>
      <c r="W37" s="2148"/>
    </row>
    <row r="38" spans="1:23" ht="31.5" customHeight="1">
      <c r="A38" s="310" t="s">
        <v>3052</v>
      </c>
      <c r="B38" s="316" t="s">
        <v>2244</v>
      </c>
      <c r="C38" s="293" t="s">
        <v>2245</v>
      </c>
      <c r="D38" s="269"/>
      <c r="E38" s="269"/>
      <c r="F38" s="269"/>
      <c r="G38" s="269"/>
      <c r="H38" s="269"/>
      <c r="I38" s="269"/>
      <c r="J38" s="269"/>
      <c r="K38" s="269"/>
      <c r="L38" s="268">
        <v>1</v>
      </c>
      <c r="M38" s="269"/>
      <c r="N38" s="269"/>
      <c r="O38" s="269"/>
      <c r="P38" s="358">
        <v>350000</v>
      </c>
      <c r="Q38" s="381"/>
      <c r="R38" s="381"/>
      <c r="S38" s="254"/>
      <c r="T38" s="2148"/>
      <c r="U38" s="2148"/>
      <c r="V38" s="2148"/>
      <c r="W38" s="2148"/>
    </row>
    <row r="39" spans="1:23" ht="75" customHeight="1">
      <c r="A39" s="289" t="s">
        <v>3090</v>
      </c>
      <c r="B39" s="290" t="s">
        <v>3059</v>
      </c>
      <c r="C39" s="317" t="s">
        <v>2246</v>
      </c>
      <c r="D39" s="265"/>
      <c r="E39" s="265"/>
      <c r="F39" s="265"/>
      <c r="G39" s="265"/>
      <c r="H39" s="265"/>
      <c r="I39" s="265"/>
      <c r="J39" s="265"/>
      <c r="K39" s="265"/>
      <c r="L39" s="265"/>
      <c r="M39" s="265"/>
      <c r="N39" s="265"/>
      <c r="O39" s="265"/>
      <c r="P39" s="356">
        <v>298657821</v>
      </c>
      <c r="Q39" s="375">
        <v>167540000</v>
      </c>
      <c r="R39" s="375"/>
      <c r="S39" s="258" t="s">
        <v>2247</v>
      </c>
      <c r="T39" s="2149" t="s">
        <v>3168</v>
      </c>
      <c r="U39" s="2150" t="s">
        <v>3392</v>
      </c>
      <c r="V39" s="2149" t="s">
        <v>3397</v>
      </c>
      <c r="W39" s="2149" t="s">
        <v>3169</v>
      </c>
    </row>
    <row r="40" spans="1:23" ht="75" customHeight="1">
      <c r="A40" s="318" t="s">
        <v>3091</v>
      </c>
      <c r="B40" s="314" t="s">
        <v>3053</v>
      </c>
      <c r="C40" s="319">
        <v>5819</v>
      </c>
      <c r="D40" s="274"/>
      <c r="E40" s="274"/>
      <c r="F40" s="274"/>
      <c r="G40" s="274"/>
      <c r="H40" s="274"/>
      <c r="I40" s="274"/>
      <c r="J40" s="274"/>
      <c r="K40" s="274"/>
      <c r="L40" s="274"/>
      <c r="M40" s="274"/>
      <c r="N40" s="274"/>
      <c r="O40" s="274"/>
      <c r="P40" s="363">
        <v>288401984</v>
      </c>
      <c r="Q40" s="385">
        <v>167540000</v>
      </c>
      <c r="R40" s="385"/>
      <c r="S40" s="249"/>
      <c r="T40" s="2149"/>
      <c r="U40" s="2151"/>
      <c r="V40" s="2149"/>
      <c r="W40" s="2149"/>
    </row>
    <row r="41" spans="1:23" s="229" customFormat="1" ht="62.25" customHeight="1">
      <c r="A41" s="303" t="s">
        <v>3092</v>
      </c>
      <c r="B41" s="314" t="s">
        <v>3060</v>
      </c>
      <c r="C41" s="320">
        <v>100</v>
      </c>
      <c r="D41" s="269"/>
      <c r="E41" s="269"/>
      <c r="F41" s="268">
        <v>87</v>
      </c>
      <c r="G41" s="269"/>
      <c r="H41" s="269"/>
      <c r="I41" s="268">
        <v>88</v>
      </c>
      <c r="J41" s="269"/>
      <c r="K41" s="269"/>
      <c r="L41" s="268">
        <v>88</v>
      </c>
      <c r="M41" s="269"/>
      <c r="N41" s="269"/>
      <c r="O41" s="268">
        <v>87</v>
      </c>
      <c r="P41" s="363">
        <v>4748772</v>
      </c>
      <c r="Q41" s="384"/>
      <c r="R41" s="384"/>
      <c r="S41" s="251"/>
      <c r="T41" s="2149"/>
      <c r="U41" s="2151"/>
      <c r="V41" s="2149"/>
      <c r="W41" s="2149"/>
    </row>
    <row r="42" spans="1:23" s="229" customFormat="1" ht="39.75" customHeight="1">
      <c r="A42" s="303" t="s">
        <v>3093</v>
      </c>
      <c r="B42" s="314" t="s">
        <v>2248</v>
      </c>
      <c r="C42" s="320">
        <v>5</v>
      </c>
      <c r="D42" s="268"/>
      <c r="E42" s="268"/>
      <c r="F42" s="268"/>
      <c r="G42" s="268"/>
      <c r="H42" s="268"/>
      <c r="I42" s="268"/>
      <c r="J42" s="268"/>
      <c r="K42" s="268"/>
      <c r="L42" s="268"/>
      <c r="M42" s="268">
        <v>5</v>
      </c>
      <c r="N42" s="275"/>
      <c r="O42" s="275"/>
      <c r="P42" s="361"/>
      <c r="Q42" s="386"/>
      <c r="R42" s="386"/>
      <c r="S42" s="251"/>
      <c r="T42" s="2149"/>
      <c r="U42" s="2151"/>
      <c r="V42" s="2149"/>
      <c r="W42" s="2149"/>
    </row>
    <row r="43" spans="1:23" s="229" customFormat="1" ht="36" customHeight="1">
      <c r="A43" s="303" t="s">
        <v>3094</v>
      </c>
      <c r="B43" s="295" t="s">
        <v>2249</v>
      </c>
      <c r="C43" s="320">
        <v>120</v>
      </c>
      <c r="D43" s="268"/>
      <c r="E43" s="268"/>
      <c r="F43" s="268"/>
      <c r="G43" s="268"/>
      <c r="H43" s="268"/>
      <c r="I43" s="268"/>
      <c r="J43" s="268"/>
      <c r="K43" s="268"/>
      <c r="L43" s="268"/>
      <c r="M43" s="268">
        <v>120</v>
      </c>
      <c r="N43" s="269"/>
      <c r="O43" s="269"/>
      <c r="P43" s="361"/>
      <c r="Q43" s="382"/>
      <c r="R43" s="382"/>
      <c r="S43" s="251"/>
      <c r="T43" s="2149"/>
      <c r="U43" s="2151"/>
      <c r="V43" s="2149"/>
      <c r="W43" s="2149"/>
    </row>
    <row r="44" spans="1:23" s="229" customFormat="1" ht="45" customHeight="1">
      <c r="A44" s="321" t="s">
        <v>3095</v>
      </c>
      <c r="B44" s="295" t="s">
        <v>3061</v>
      </c>
      <c r="C44" s="320">
        <v>5819</v>
      </c>
      <c r="D44" s="268">
        <v>355</v>
      </c>
      <c r="E44" s="268">
        <v>355</v>
      </c>
      <c r="F44" s="268">
        <v>355</v>
      </c>
      <c r="G44" s="268">
        <v>355</v>
      </c>
      <c r="H44" s="268">
        <v>354</v>
      </c>
      <c r="I44" s="268">
        <v>354</v>
      </c>
      <c r="J44" s="268">
        <v>354</v>
      </c>
      <c r="K44" s="268">
        <v>354</v>
      </c>
      <c r="L44" s="268">
        <v>354</v>
      </c>
      <c r="M44" s="268">
        <v>354</v>
      </c>
      <c r="N44" s="275"/>
      <c r="O44" s="275"/>
      <c r="P44" s="363">
        <v>288401984</v>
      </c>
      <c r="Q44" s="384"/>
      <c r="R44" s="384"/>
      <c r="S44" s="251"/>
      <c r="T44" s="2149"/>
      <c r="U44" s="2151"/>
      <c r="V44" s="2149"/>
      <c r="W44" s="2149"/>
    </row>
    <row r="45" spans="1:23" s="184" customFormat="1" ht="47.25" customHeight="1">
      <c r="A45" s="322" t="s">
        <v>3096</v>
      </c>
      <c r="B45" s="316" t="s">
        <v>2250</v>
      </c>
      <c r="C45" s="293">
        <v>3</v>
      </c>
      <c r="D45" s="270"/>
      <c r="E45" s="267"/>
      <c r="F45" s="267"/>
      <c r="G45" s="267"/>
      <c r="H45" s="267"/>
      <c r="I45" s="268">
        <v>3</v>
      </c>
      <c r="J45" s="267"/>
      <c r="K45" s="267"/>
      <c r="L45" s="267"/>
      <c r="M45" s="267"/>
      <c r="N45" s="270"/>
      <c r="O45" s="270"/>
      <c r="P45" s="360">
        <f>275000*3</f>
        <v>825000</v>
      </c>
      <c r="Q45" s="380"/>
      <c r="R45" s="380"/>
      <c r="S45" s="251"/>
      <c r="T45" s="2149"/>
      <c r="U45" s="2151"/>
      <c r="V45" s="2149"/>
      <c r="W45" s="2149"/>
    </row>
    <row r="46" spans="1:23" s="184" customFormat="1" ht="27">
      <c r="A46" s="303" t="s">
        <v>3097</v>
      </c>
      <c r="B46" s="295" t="s">
        <v>2251</v>
      </c>
      <c r="C46" s="302" t="s">
        <v>2252</v>
      </c>
      <c r="D46" s="276"/>
      <c r="E46" s="268"/>
      <c r="F46" s="268"/>
      <c r="G46" s="268"/>
      <c r="H46" s="268"/>
      <c r="I46" s="268"/>
      <c r="J46" s="268"/>
      <c r="K46" s="268"/>
      <c r="L46" s="268"/>
      <c r="M46" s="268"/>
      <c r="N46" s="276"/>
      <c r="O46" s="276"/>
      <c r="P46" s="360">
        <f>7700*274</f>
        <v>2109800</v>
      </c>
      <c r="Q46" s="380"/>
      <c r="R46" s="380"/>
      <c r="S46" s="251"/>
      <c r="T46" s="2149"/>
      <c r="U46" s="2151"/>
      <c r="V46" s="2149"/>
      <c r="W46" s="2149"/>
    </row>
    <row r="47" spans="1:23" s="184" customFormat="1" ht="27">
      <c r="A47" s="303" t="s">
        <v>3098</v>
      </c>
      <c r="B47" s="295" t="s">
        <v>2253</v>
      </c>
      <c r="C47" s="302" t="s">
        <v>2254</v>
      </c>
      <c r="D47" s="268"/>
      <c r="E47" s="268"/>
      <c r="F47" s="268"/>
      <c r="G47" s="268"/>
      <c r="H47" s="268"/>
      <c r="I47" s="268"/>
      <c r="J47" s="268"/>
      <c r="K47" s="268"/>
      <c r="L47" s="268"/>
      <c r="M47" s="268"/>
      <c r="N47" s="276"/>
      <c r="O47" s="276"/>
      <c r="P47" s="360">
        <v>1250000</v>
      </c>
      <c r="Q47" s="380"/>
      <c r="R47" s="380"/>
      <c r="S47" s="251"/>
      <c r="T47" s="2149"/>
      <c r="U47" s="2151"/>
      <c r="V47" s="2149"/>
      <c r="W47" s="2149"/>
    </row>
    <row r="48" spans="1:23" s="184" customFormat="1" ht="41.25" customHeight="1">
      <c r="A48" s="303" t="s">
        <v>3099</v>
      </c>
      <c r="B48" s="295" t="s">
        <v>856</v>
      </c>
      <c r="C48" s="315" t="s">
        <v>2255</v>
      </c>
      <c r="D48" s="269"/>
      <c r="E48" s="269"/>
      <c r="F48" s="268"/>
      <c r="G48" s="268"/>
      <c r="H48" s="268"/>
      <c r="I48" s="268"/>
      <c r="J48" s="268"/>
      <c r="K48" s="268"/>
      <c r="L48" s="268"/>
      <c r="M48" s="268">
        <v>1</v>
      </c>
      <c r="N48" s="275"/>
      <c r="O48" s="270"/>
      <c r="P48" s="360">
        <f>P49+P50</f>
        <v>2155000</v>
      </c>
      <c r="Q48" s="380"/>
      <c r="R48" s="380"/>
      <c r="S48" s="251"/>
      <c r="T48" s="2149"/>
      <c r="U48" s="2151"/>
      <c r="V48" s="2149"/>
      <c r="W48" s="2149"/>
    </row>
    <row r="49" spans="1:23" s="184" customFormat="1" ht="40.5">
      <c r="A49" s="303" t="s">
        <v>3100</v>
      </c>
      <c r="B49" s="295" t="s">
        <v>2256</v>
      </c>
      <c r="C49" s="302" t="s">
        <v>2257</v>
      </c>
      <c r="D49" s="269"/>
      <c r="E49" s="269"/>
      <c r="F49" s="268"/>
      <c r="G49" s="268">
        <v>1</v>
      </c>
      <c r="H49" s="268"/>
      <c r="I49" s="268"/>
      <c r="J49" s="268"/>
      <c r="K49" s="268">
        <v>1</v>
      </c>
      <c r="L49" s="268"/>
      <c r="M49" s="268">
        <v>3</v>
      </c>
      <c r="N49" s="269"/>
      <c r="O49" s="267"/>
      <c r="P49" s="364">
        <v>1050000</v>
      </c>
      <c r="Q49" s="387"/>
      <c r="R49" s="387"/>
      <c r="S49" s="251"/>
      <c r="T49" s="2149"/>
      <c r="U49" s="2151"/>
      <c r="V49" s="2149"/>
      <c r="W49" s="2149"/>
    </row>
    <row r="50" spans="1:23" s="184" customFormat="1" ht="27">
      <c r="A50" s="303" t="s">
        <v>3101</v>
      </c>
      <c r="B50" s="295" t="s">
        <v>2258</v>
      </c>
      <c r="C50" s="302" t="s">
        <v>442</v>
      </c>
      <c r="D50" s="269"/>
      <c r="E50" s="268">
        <v>1</v>
      </c>
      <c r="F50" s="269"/>
      <c r="G50" s="269"/>
      <c r="H50" s="269"/>
      <c r="I50" s="269"/>
      <c r="J50" s="269"/>
      <c r="K50" s="269"/>
      <c r="L50" s="269"/>
      <c r="M50" s="269"/>
      <c r="N50" s="269"/>
      <c r="O50" s="267"/>
      <c r="P50" s="364">
        <f>85000*13</f>
        <v>1105000</v>
      </c>
      <c r="Q50" s="387"/>
      <c r="R50" s="387"/>
      <c r="S50" s="251"/>
      <c r="T50" s="2149"/>
      <c r="U50" s="2151"/>
      <c r="V50" s="2149"/>
      <c r="W50" s="2149"/>
    </row>
    <row r="51" spans="1:23" ht="82.5" customHeight="1">
      <c r="A51" s="313" t="s">
        <v>3102</v>
      </c>
      <c r="B51" s="323" t="s">
        <v>2259</v>
      </c>
      <c r="C51" s="324" t="s">
        <v>3054</v>
      </c>
      <c r="D51" s="274"/>
      <c r="E51" s="274"/>
      <c r="F51" s="274"/>
      <c r="G51" s="274"/>
      <c r="H51" s="274"/>
      <c r="I51" s="274"/>
      <c r="J51" s="274"/>
      <c r="K51" s="274"/>
      <c r="L51" s="274"/>
      <c r="M51" s="274"/>
      <c r="N51" s="274"/>
      <c r="O51" s="274"/>
      <c r="P51" s="363">
        <v>25255837</v>
      </c>
      <c r="Q51" s="388"/>
      <c r="R51" s="388"/>
      <c r="S51" s="255" t="s">
        <v>2260</v>
      </c>
      <c r="T51" s="2149"/>
      <c r="U51" s="2151"/>
      <c r="V51" s="2149"/>
      <c r="W51" s="2149"/>
    </row>
    <row r="52" spans="1:23" s="229" customFormat="1" ht="54.75" customHeight="1">
      <c r="A52" s="303" t="s">
        <v>3103</v>
      </c>
      <c r="B52" s="295" t="s">
        <v>2261</v>
      </c>
      <c r="C52" s="296" t="s">
        <v>3054</v>
      </c>
      <c r="D52" s="275"/>
      <c r="E52" s="276"/>
      <c r="F52" s="276"/>
      <c r="G52" s="268"/>
      <c r="H52" s="268"/>
      <c r="I52" s="268">
        <v>150</v>
      </c>
      <c r="J52" s="268"/>
      <c r="K52" s="268"/>
      <c r="L52" s="268"/>
      <c r="M52" s="268"/>
      <c r="N52" s="268"/>
      <c r="O52" s="268">
        <v>175</v>
      </c>
      <c r="P52" s="363">
        <v>25233689</v>
      </c>
      <c r="Q52" s="384"/>
      <c r="R52" s="384"/>
      <c r="S52" s="251"/>
      <c r="T52" s="2149"/>
      <c r="U52" s="2151"/>
      <c r="V52" s="2149"/>
      <c r="W52" s="2149"/>
    </row>
    <row r="53" spans="1:23" s="184" customFormat="1" ht="27">
      <c r="A53" s="303" t="s">
        <v>3104</v>
      </c>
      <c r="B53" s="295" t="s">
        <v>2262</v>
      </c>
      <c r="C53" s="302" t="s">
        <v>2263</v>
      </c>
      <c r="D53" s="275"/>
      <c r="E53" s="268"/>
      <c r="F53" s="276"/>
      <c r="G53" s="268"/>
      <c r="H53" s="268"/>
      <c r="I53" s="268"/>
      <c r="J53" s="268"/>
      <c r="K53" s="268"/>
      <c r="L53" s="268"/>
      <c r="M53" s="268"/>
      <c r="N53" s="268"/>
      <c r="O53" s="268">
        <v>7</v>
      </c>
      <c r="P53" s="363">
        <v>200000</v>
      </c>
      <c r="Q53" s="384"/>
      <c r="R53" s="384"/>
      <c r="S53" s="251"/>
      <c r="T53" s="2149"/>
      <c r="U53" s="2151"/>
      <c r="V53" s="2149"/>
      <c r="W53" s="2149"/>
    </row>
    <row r="54" spans="1:23" s="184" customFormat="1" ht="33" customHeight="1">
      <c r="A54" s="325" t="s">
        <v>3105</v>
      </c>
      <c r="B54" s="295" t="s">
        <v>2264</v>
      </c>
      <c r="C54" s="302">
        <v>1</v>
      </c>
      <c r="D54" s="275"/>
      <c r="E54" s="268"/>
      <c r="F54" s="276"/>
      <c r="G54" s="268">
        <v>1</v>
      </c>
      <c r="H54" s="268"/>
      <c r="I54" s="268"/>
      <c r="J54" s="268"/>
      <c r="K54" s="268"/>
      <c r="L54" s="268"/>
      <c r="M54" s="268"/>
      <c r="N54" s="268"/>
      <c r="O54" s="268"/>
      <c r="P54" s="363">
        <f>1250000</f>
        <v>1250000</v>
      </c>
      <c r="Q54" s="384"/>
      <c r="R54" s="384"/>
      <c r="S54" s="251"/>
      <c r="T54" s="2149"/>
      <c r="U54" s="2152"/>
      <c r="V54" s="2149"/>
      <c r="W54" s="2149"/>
    </row>
    <row r="55" spans="1:23" ht="59.25" customHeight="1">
      <c r="A55" s="289" t="s">
        <v>3106</v>
      </c>
      <c r="B55" s="290" t="s">
        <v>3055</v>
      </c>
      <c r="C55" s="289" t="s">
        <v>3056</v>
      </c>
      <c r="D55" s="265"/>
      <c r="E55" s="265"/>
      <c r="F55" s="265"/>
      <c r="G55" s="265"/>
      <c r="H55" s="265"/>
      <c r="I55" s="265"/>
      <c r="J55" s="265"/>
      <c r="K55" s="265"/>
      <c r="L55" s="265"/>
      <c r="M55" s="265"/>
      <c r="N55" s="265"/>
      <c r="O55" s="265"/>
      <c r="P55" s="356">
        <v>10634100</v>
      </c>
      <c r="Q55" s="389"/>
      <c r="R55" s="389">
        <v>15666169</v>
      </c>
      <c r="S55" s="259" t="s">
        <v>2266</v>
      </c>
      <c r="T55" s="2149" t="s">
        <v>3170</v>
      </c>
      <c r="U55" s="2149" t="s">
        <v>3387</v>
      </c>
      <c r="V55" s="2149" t="s">
        <v>3389</v>
      </c>
      <c r="W55" s="2149" t="s">
        <v>3171</v>
      </c>
    </row>
    <row r="56" spans="1:23" ht="36" customHeight="1">
      <c r="A56" s="311" t="s">
        <v>3107</v>
      </c>
      <c r="B56" s="312" t="s">
        <v>2267</v>
      </c>
      <c r="C56" s="293" t="s">
        <v>3057</v>
      </c>
      <c r="D56" s="268">
        <v>100</v>
      </c>
      <c r="E56" s="267"/>
      <c r="F56" s="267"/>
      <c r="G56" s="267"/>
      <c r="H56" s="267"/>
      <c r="I56" s="267"/>
      <c r="J56" s="268">
        <v>100</v>
      </c>
      <c r="K56" s="267"/>
      <c r="L56" s="267"/>
      <c r="M56" s="267"/>
      <c r="N56" s="267"/>
      <c r="O56" s="267"/>
      <c r="P56" s="365"/>
      <c r="Q56" s="390"/>
      <c r="R56" s="390"/>
      <c r="S56" s="256"/>
      <c r="T56" s="2149"/>
      <c r="U56" s="2149"/>
      <c r="V56" s="2149"/>
      <c r="W56" s="2149"/>
    </row>
    <row r="57" spans="1:23" ht="69.75" customHeight="1">
      <c r="A57" s="311" t="s">
        <v>3108</v>
      </c>
      <c r="B57" s="312" t="s">
        <v>2268</v>
      </c>
      <c r="C57" s="293" t="s">
        <v>3056</v>
      </c>
      <c r="D57" s="277"/>
      <c r="E57" s="267"/>
      <c r="F57" s="267"/>
      <c r="G57" s="267"/>
      <c r="H57" s="267"/>
      <c r="I57" s="268">
        <v>119</v>
      </c>
      <c r="J57" s="277"/>
      <c r="K57" s="267"/>
      <c r="L57" s="267"/>
      <c r="M57" s="267"/>
      <c r="N57" s="267"/>
      <c r="O57" s="268">
        <v>119</v>
      </c>
      <c r="P57" s="365">
        <f>P58+P59+P60+P61+P62+P63+P64+P65+P66</f>
        <v>400000</v>
      </c>
      <c r="Q57" s="390"/>
      <c r="R57" s="390"/>
      <c r="S57" s="256"/>
      <c r="T57" s="2149"/>
      <c r="U57" s="2149"/>
      <c r="V57" s="2149"/>
      <c r="W57" s="2149"/>
    </row>
    <row r="58" spans="1:23" ht="27">
      <c r="A58" s="322" t="s">
        <v>3109</v>
      </c>
      <c r="B58" s="316" t="s">
        <v>2269</v>
      </c>
      <c r="C58" s="293" t="s">
        <v>3062</v>
      </c>
      <c r="D58" s="277"/>
      <c r="E58" s="267"/>
      <c r="F58" s="267"/>
      <c r="G58" s="267"/>
      <c r="H58" s="267"/>
      <c r="I58" s="268">
        <v>17</v>
      </c>
      <c r="J58" s="277"/>
      <c r="K58" s="267"/>
      <c r="L58" s="267"/>
      <c r="M58" s="267"/>
      <c r="N58" s="267"/>
      <c r="O58" s="268">
        <v>17</v>
      </c>
      <c r="P58" s="366"/>
      <c r="Q58" s="391"/>
      <c r="R58" s="391"/>
      <c r="S58" s="256"/>
      <c r="T58" s="2149"/>
      <c r="U58" s="2149"/>
      <c r="V58" s="2149"/>
      <c r="W58" s="2149"/>
    </row>
    <row r="59" spans="1:23" ht="27">
      <c r="A59" s="322" t="s">
        <v>3110</v>
      </c>
      <c r="B59" s="316" t="s">
        <v>2270</v>
      </c>
      <c r="C59" s="293" t="s">
        <v>3062</v>
      </c>
      <c r="D59" s="277"/>
      <c r="E59" s="267"/>
      <c r="F59" s="267"/>
      <c r="G59" s="267"/>
      <c r="H59" s="267"/>
      <c r="I59" s="268">
        <v>17</v>
      </c>
      <c r="J59" s="277"/>
      <c r="K59" s="267"/>
      <c r="L59" s="267"/>
      <c r="M59" s="267"/>
      <c r="N59" s="267"/>
      <c r="O59" s="268">
        <v>17</v>
      </c>
      <c r="P59" s="366"/>
      <c r="Q59" s="391"/>
      <c r="R59" s="391"/>
      <c r="S59" s="256"/>
      <c r="T59" s="2149"/>
      <c r="U59" s="2149"/>
      <c r="V59" s="2149"/>
      <c r="W59" s="2149"/>
    </row>
    <row r="60" spans="1:23" ht="27">
      <c r="A60" s="322" t="s">
        <v>3111</v>
      </c>
      <c r="B60" s="316" t="s">
        <v>2271</v>
      </c>
      <c r="C60" s="293" t="s">
        <v>3062</v>
      </c>
      <c r="D60" s="277"/>
      <c r="E60" s="267"/>
      <c r="F60" s="267"/>
      <c r="G60" s="267"/>
      <c r="H60" s="267"/>
      <c r="I60" s="268">
        <v>17</v>
      </c>
      <c r="J60" s="277"/>
      <c r="K60" s="267"/>
      <c r="L60" s="267"/>
      <c r="M60" s="267"/>
      <c r="N60" s="267"/>
      <c r="O60" s="268">
        <v>17</v>
      </c>
      <c r="P60" s="366"/>
      <c r="Q60" s="391"/>
      <c r="R60" s="391"/>
      <c r="S60" s="256"/>
      <c r="T60" s="2149"/>
      <c r="U60" s="2149"/>
      <c r="V60" s="2149"/>
      <c r="W60" s="2149"/>
    </row>
    <row r="61" spans="1:23" ht="27">
      <c r="A61" s="322" t="s">
        <v>3112</v>
      </c>
      <c r="B61" s="316" t="s">
        <v>2272</v>
      </c>
      <c r="C61" s="293" t="s">
        <v>3062</v>
      </c>
      <c r="D61" s="277"/>
      <c r="E61" s="267"/>
      <c r="F61" s="267"/>
      <c r="G61" s="267"/>
      <c r="H61" s="267"/>
      <c r="I61" s="268">
        <v>17</v>
      </c>
      <c r="J61" s="277"/>
      <c r="K61" s="267"/>
      <c r="L61" s="267"/>
      <c r="M61" s="267"/>
      <c r="N61" s="267"/>
      <c r="O61" s="268">
        <v>17</v>
      </c>
      <c r="P61" s="366"/>
      <c r="Q61" s="391"/>
      <c r="R61" s="391"/>
      <c r="S61" s="256"/>
      <c r="T61" s="2149"/>
      <c r="U61" s="2149"/>
      <c r="V61" s="2149"/>
      <c r="W61" s="2149"/>
    </row>
    <row r="62" spans="1:23" ht="27">
      <c r="A62" s="322" t="s">
        <v>3113</v>
      </c>
      <c r="B62" s="316" t="s">
        <v>2273</v>
      </c>
      <c r="C62" s="293" t="s">
        <v>3062</v>
      </c>
      <c r="D62" s="277"/>
      <c r="E62" s="267"/>
      <c r="F62" s="267"/>
      <c r="G62" s="267"/>
      <c r="H62" s="267"/>
      <c r="I62" s="268">
        <v>17</v>
      </c>
      <c r="J62" s="277"/>
      <c r="K62" s="267"/>
      <c r="L62" s="267"/>
      <c r="M62" s="267"/>
      <c r="N62" s="267"/>
      <c r="O62" s="268">
        <v>17</v>
      </c>
      <c r="P62" s="366"/>
      <c r="Q62" s="391"/>
      <c r="R62" s="391"/>
      <c r="S62" s="256"/>
      <c r="T62" s="2149"/>
      <c r="U62" s="2149"/>
      <c r="V62" s="2149"/>
      <c r="W62" s="2149"/>
    </row>
    <row r="63" spans="1:23" ht="27">
      <c r="A63" s="322" t="s">
        <v>3114</v>
      </c>
      <c r="B63" s="316" t="s">
        <v>2274</v>
      </c>
      <c r="C63" s="293" t="s">
        <v>3062</v>
      </c>
      <c r="D63" s="277"/>
      <c r="E63" s="267"/>
      <c r="F63" s="267"/>
      <c r="G63" s="267"/>
      <c r="H63" s="267"/>
      <c r="I63" s="268">
        <v>17</v>
      </c>
      <c r="J63" s="277"/>
      <c r="K63" s="267"/>
      <c r="L63" s="267"/>
      <c r="M63" s="267"/>
      <c r="N63" s="267"/>
      <c r="O63" s="268">
        <v>17</v>
      </c>
      <c r="P63" s="366"/>
      <c r="Q63" s="391"/>
      <c r="R63" s="391"/>
      <c r="S63" s="256"/>
      <c r="T63" s="2149"/>
      <c r="U63" s="2149"/>
      <c r="V63" s="2149"/>
      <c r="W63" s="2149"/>
    </row>
    <row r="64" spans="1:23" ht="27">
      <c r="A64" s="322" t="s">
        <v>3115</v>
      </c>
      <c r="B64" s="316" t="s">
        <v>2275</v>
      </c>
      <c r="C64" s="293" t="s">
        <v>3062</v>
      </c>
      <c r="D64" s="277"/>
      <c r="E64" s="267"/>
      <c r="F64" s="267"/>
      <c r="G64" s="267"/>
      <c r="H64" s="267"/>
      <c r="I64" s="268">
        <v>17</v>
      </c>
      <c r="J64" s="277"/>
      <c r="K64" s="267"/>
      <c r="L64" s="267"/>
      <c r="M64" s="267"/>
      <c r="N64" s="267"/>
      <c r="O64" s="268">
        <v>17</v>
      </c>
      <c r="P64" s="366"/>
      <c r="Q64" s="391"/>
      <c r="R64" s="391"/>
      <c r="S64" s="256"/>
      <c r="T64" s="2149"/>
      <c r="U64" s="2149"/>
      <c r="V64" s="2149"/>
      <c r="W64" s="2149"/>
    </row>
    <row r="65" spans="1:23" s="229" customFormat="1" ht="27.75">
      <c r="A65" s="326" t="s">
        <v>3116</v>
      </c>
      <c r="B65" s="316" t="s">
        <v>2276</v>
      </c>
      <c r="C65" s="293" t="s">
        <v>2277</v>
      </c>
      <c r="D65" s="277"/>
      <c r="E65" s="267"/>
      <c r="F65" s="268">
        <v>2</v>
      </c>
      <c r="G65" s="267"/>
      <c r="H65" s="267"/>
      <c r="I65" s="277"/>
      <c r="J65" s="277"/>
      <c r="K65" s="267"/>
      <c r="L65" s="267"/>
      <c r="M65" s="268">
        <v>2</v>
      </c>
      <c r="N65" s="267"/>
      <c r="O65" s="277"/>
      <c r="P65" s="366">
        <v>100000</v>
      </c>
      <c r="Q65" s="391"/>
      <c r="R65" s="391"/>
      <c r="S65" s="256"/>
      <c r="T65" s="2149"/>
      <c r="U65" s="2149"/>
      <c r="V65" s="2149"/>
      <c r="W65" s="2149"/>
    </row>
    <row r="66" spans="1:23" s="229" customFormat="1" ht="27">
      <c r="A66" s="322" t="s">
        <v>3117</v>
      </c>
      <c r="B66" s="316" t="s">
        <v>2278</v>
      </c>
      <c r="C66" s="327"/>
      <c r="D66" s="277"/>
      <c r="E66" s="267"/>
      <c r="F66" s="267"/>
      <c r="G66" s="267"/>
      <c r="H66" s="268"/>
      <c r="I66" s="277"/>
      <c r="J66" s="277"/>
      <c r="K66" s="267"/>
      <c r="L66" s="267"/>
      <c r="M66" s="267"/>
      <c r="N66" s="267"/>
      <c r="O66" s="268"/>
      <c r="P66" s="366">
        <v>300000</v>
      </c>
      <c r="Q66" s="391"/>
      <c r="R66" s="391"/>
      <c r="S66" s="256"/>
      <c r="T66" s="2149"/>
      <c r="U66" s="2149"/>
      <c r="V66" s="2149"/>
      <c r="W66" s="2149"/>
    </row>
    <row r="67" spans="1:23" s="229" customFormat="1" ht="34.5" customHeight="1">
      <c r="A67" s="311" t="s">
        <v>3118</v>
      </c>
      <c r="B67" s="312" t="s">
        <v>2279</v>
      </c>
      <c r="C67" s="293" t="s">
        <v>2280</v>
      </c>
      <c r="D67" s="267"/>
      <c r="E67" s="267"/>
      <c r="F67" s="267"/>
      <c r="G67" s="267"/>
      <c r="H67" s="267"/>
      <c r="I67" s="267"/>
      <c r="J67" s="267"/>
      <c r="K67" s="267"/>
      <c r="L67" s="267"/>
      <c r="M67" s="267"/>
      <c r="N67" s="267"/>
      <c r="O67" s="267"/>
      <c r="P67" s="365">
        <v>800000</v>
      </c>
      <c r="Q67" s="390"/>
      <c r="R67" s="390"/>
      <c r="S67" s="256"/>
      <c r="T67" s="2149"/>
      <c r="U67" s="2149"/>
      <c r="V67" s="2149"/>
      <c r="W67" s="2149"/>
    </row>
    <row r="68" spans="1:23" s="229" customFormat="1" ht="33.75" customHeight="1">
      <c r="A68" s="322" t="s">
        <v>3119</v>
      </c>
      <c r="B68" s="316" t="s">
        <v>2281</v>
      </c>
      <c r="C68" s="293" t="s">
        <v>2282</v>
      </c>
      <c r="D68" s="267"/>
      <c r="E68" s="268">
        <v>2</v>
      </c>
      <c r="F68" s="267"/>
      <c r="G68" s="268">
        <v>2</v>
      </c>
      <c r="H68" s="267"/>
      <c r="I68" s="267"/>
      <c r="J68" s="268">
        <v>2</v>
      </c>
      <c r="K68" s="267"/>
      <c r="L68" s="267"/>
      <c r="M68" s="268">
        <v>1</v>
      </c>
      <c r="N68" s="267"/>
      <c r="O68" s="267"/>
      <c r="P68" s="367">
        <v>800000</v>
      </c>
      <c r="Q68" s="392"/>
      <c r="R68" s="392"/>
      <c r="S68" s="256"/>
      <c r="T68" s="2149"/>
      <c r="U68" s="2149"/>
      <c r="V68" s="2149"/>
      <c r="W68" s="2149"/>
    </row>
    <row r="69" spans="1:23" s="229" customFormat="1" ht="25.5">
      <c r="A69" s="311" t="s">
        <v>3120</v>
      </c>
      <c r="B69" s="312" t="s">
        <v>2283</v>
      </c>
      <c r="C69" s="328" t="s">
        <v>2265</v>
      </c>
      <c r="D69" s="275"/>
      <c r="E69" s="275"/>
      <c r="F69" s="275"/>
      <c r="G69" s="275"/>
      <c r="H69" s="275"/>
      <c r="I69" s="268">
        <v>100</v>
      </c>
      <c r="J69" s="275"/>
      <c r="K69" s="275"/>
      <c r="L69" s="275"/>
      <c r="M69" s="275"/>
      <c r="N69" s="275"/>
      <c r="O69" s="268">
        <v>100</v>
      </c>
      <c r="P69" s="362">
        <f>P70+P71</f>
        <v>150000</v>
      </c>
      <c r="Q69" s="393"/>
      <c r="R69" s="393"/>
      <c r="S69" s="256"/>
      <c r="T69" s="2149"/>
      <c r="U69" s="2149"/>
      <c r="V69" s="2149"/>
      <c r="W69" s="2149"/>
    </row>
    <row r="70" spans="1:23" s="229" customFormat="1" ht="27">
      <c r="A70" s="322" t="s">
        <v>3121</v>
      </c>
      <c r="B70" s="316" t="s">
        <v>2284</v>
      </c>
      <c r="C70" s="293" t="s">
        <v>2285</v>
      </c>
      <c r="D70" s="277"/>
      <c r="E70" s="267"/>
      <c r="F70" s="268">
        <v>10</v>
      </c>
      <c r="G70" s="267"/>
      <c r="H70" s="267"/>
      <c r="I70" s="268">
        <v>10</v>
      </c>
      <c r="J70" s="277"/>
      <c r="K70" s="267"/>
      <c r="L70" s="267"/>
      <c r="M70" s="267"/>
      <c r="N70" s="267"/>
      <c r="O70" s="268">
        <v>5</v>
      </c>
      <c r="P70" s="366">
        <f>50000</f>
        <v>50000</v>
      </c>
      <c r="Q70" s="391"/>
      <c r="R70" s="391"/>
      <c r="S70" s="256"/>
      <c r="T70" s="2149"/>
      <c r="U70" s="2149"/>
      <c r="V70" s="2149"/>
      <c r="W70" s="2149"/>
    </row>
    <row r="71" spans="1:23" s="229" customFormat="1" ht="40.5">
      <c r="A71" s="322" t="s">
        <v>3122</v>
      </c>
      <c r="B71" s="295" t="s">
        <v>2286</v>
      </c>
      <c r="C71" s="293" t="s">
        <v>2265</v>
      </c>
      <c r="D71" s="277"/>
      <c r="E71" s="267"/>
      <c r="F71" s="267"/>
      <c r="G71" s="267"/>
      <c r="H71" s="267"/>
      <c r="I71" s="268">
        <v>100</v>
      </c>
      <c r="J71" s="277"/>
      <c r="K71" s="267"/>
      <c r="L71" s="267"/>
      <c r="M71" s="267"/>
      <c r="N71" s="267"/>
      <c r="O71" s="268">
        <v>100</v>
      </c>
      <c r="P71" s="366">
        <f>100000</f>
        <v>100000</v>
      </c>
      <c r="Q71" s="391"/>
      <c r="R71" s="391"/>
      <c r="S71" s="256"/>
      <c r="T71" s="2149"/>
      <c r="U71" s="2149"/>
      <c r="V71" s="2149"/>
      <c r="W71" s="2149"/>
    </row>
    <row r="72" spans="1:23" s="229" customFormat="1" ht="27">
      <c r="A72" s="311" t="s">
        <v>3123</v>
      </c>
      <c r="B72" s="316" t="s">
        <v>2287</v>
      </c>
      <c r="C72" s="293" t="s">
        <v>2288</v>
      </c>
      <c r="D72" s="278"/>
      <c r="E72" s="268">
        <v>20</v>
      </c>
      <c r="F72" s="269"/>
      <c r="G72" s="269"/>
      <c r="H72" s="269"/>
      <c r="I72" s="269"/>
      <c r="J72" s="278"/>
      <c r="K72" s="269"/>
      <c r="L72" s="268">
        <v>17</v>
      </c>
      <c r="M72" s="269"/>
      <c r="N72" s="269"/>
      <c r="O72" s="269"/>
      <c r="P72" s="357">
        <f>P73+P74+P75</f>
        <v>75000</v>
      </c>
      <c r="Q72" s="394"/>
      <c r="R72" s="394"/>
      <c r="S72" s="256"/>
      <c r="T72" s="2149"/>
      <c r="U72" s="2149"/>
      <c r="V72" s="2149"/>
      <c r="W72" s="2149"/>
    </row>
    <row r="73" spans="1:23" s="229" customFormat="1" ht="27">
      <c r="A73" s="322" t="s">
        <v>3124</v>
      </c>
      <c r="B73" s="316" t="s">
        <v>1572</v>
      </c>
      <c r="C73" s="293" t="s">
        <v>2289</v>
      </c>
      <c r="D73" s="277"/>
      <c r="E73" s="268">
        <v>4</v>
      </c>
      <c r="F73" s="267"/>
      <c r="G73" s="267"/>
      <c r="H73" s="267"/>
      <c r="I73" s="268">
        <v>2</v>
      </c>
      <c r="J73" s="277"/>
      <c r="K73" s="267"/>
      <c r="L73" s="268">
        <v>1</v>
      </c>
      <c r="M73" s="267"/>
      <c r="N73" s="267"/>
      <c r="O73" s="267"/>
      <c r="P73" s="366"/>
      <c r="Q73" s="391"/>
      <c r="R73" s="391"/>
      <c r="S73" s="256"/>
      <c r="T73" s="2149"/>
      <c r="U73" s="2149"/>
      <c r="V73" s="2149"/>
      <c r="W73" s="2149"/>
    </row>
    <row r="74" spans="1:23" s="229" customFormat="1" ht="27">
      <c r="A74" s="322" t="s">
        <v>3125</v>
      </c>
      <c r="B74" s="316" t="s">
        <v>2290</v>
      </c>
      <c r="C74" s="293" t="s">
        <v>694</v>
      </c>
      <c r="D74" s="268">
        <v>30</v>
      </c>
      <c r="E74" s="267"/>
      <c r="F74" s="267"/>
      <c r="G74" s="267"/>
      <c r="H74" s="267"/>
      <c r="I74" s="267"/>
      <c r="J74" s="277"/>
      <c r="K74" s="267"/>
      <c r="L74" s="267"/>
      <c r="M74" s="267"/>
      <c r="N74" s="267"/>
      <c r="O74" s="267"/>
      <c r="P74" s="366">
        <v>75000</v>
      </c>
      <c r="Q74" s="391"/>
      <c r="R74" s="391"/>
      <c r="S74" s="256"/>
      <c r="T74" s="2149"/>
      <c r="U74" s="2149"/>
      <c r="V74" s="2149"/>
      <c r="W74" s="2149"/>
    </row>
    <row r="75" spans="1:23" s="229" customFormat="1" ht="27">
      <c r="A75" s="329" t="s">
        <v>3126</v>
      </c>
      <c r="B75" s="330" t="s">
        <v>2291</v>
      </c>
      <c r="C75" s="331" t="s">
        <v>2292</v>
      </c>
      <c r="D75" s="268">
        <v>7</v>
      </c>
      <c r="E75" s="277"/>
      <c r="F75" s="277"/>
      <c r="G75" s="277"/>
      <c r="H75" s="277"/>
      <c r="I75" s="277"/>
      <c r="J75" s="277"/>
      <c r="K75" s="277"/>
      <c r="L75" s="277"/>
      <c r="M75" s="277"/>
      <c r="N75" s="277"/>
      <c r="O75" s="277"/>
      <c r="P75" s="367"/>
      <c r="Q75" s="392"/>
      <c r="R75" s="392"/>
      <c r="S75" s="256"/>
      <c r="T75" s="2149"/>
      <c r="U75" s="2149"/>
      <c r="V75" s="2149"/>
      <c r="W75" s="2149"/>
    </row>
    <row r="76" spans="1:23" s="229" customFormat="1" ht="34.5" customHeight="1">
      <c r="A76" s="313" t="s">
        <v>3127</v>
      </c>
      <c r="B76" s="312" t="s">
        <v>2220</v>
      </c>
      <c r="C76" s="293" t="s">
        <v>912</v>
      </c>
      <c r="D76" s="267"/>
      <c r="E76" s="267"/>
      <c r="F76" s="267"/>
      <c r="G76" s="267"/>
      <c r="H76" s="267"/>
      <c r="I76" s="267"/>
      <c r="J76" s="267"/>
      <c r="K76" s="267"/>
      <c r="L76" s="267"/>
      <c r="M76" s="267"/>
      <c r="N76" s="267"/>
      <c r="O76" s="268">
        <v>1</v>
      </c>
      <c r="P76" s="357">
        <v>185000</v>
      </c>
      <c r="Q76" s="394"/>
      <c r="R76" s="394"/>
      <c r="S76" s="256"/>
      <c r="T76" s="2149"/>
      <c r="U76" s="2149"/>
      <c r="V76" s="2149"/>
      <c r="W76" s="2149"/>
    </row>
    <row r="77" spans="1:23" s="229" customFormat="1" ht="34.5" customHeight="1">
      <c r="A77" s="311" t="s">
        <v>3128</v>
      </c>
      <c r="B77" s="312" t="s">
        <v>2293</v>
      </c>
      <c r="C77" s="293" t="s">
        <v>2294</v>
      </c>
      <c r="D77" s="267"/>
      <c r="E77" s="267"/>
      <c r="F77" s="267"/>
      <c r="G77" s="267"/>
      <c r="H77" s="267"/>
      <c r="I77" s="268">
        <v>1</v>
      </c>
      <c r="J77" s="267"/>
      <c r="K77" s="267"/>
      <c r="L77" s="267"/>
      <c r="M77" s="267"/>
      <c r="N77" s="277"/>
      <c r="O77" s="268">
        <v>1</v>
      </c>
      <c r="P77" s="357">
        <v>70000</v>
      </c>
      <c r="Q77" s="394"/>
      <c r="R77" s="394"/>
      <c r="S77" s="256"/>
      <c r="T77" s="2149"/>
      <c r="U77" s="2149"/>
      <c r="V77" s="2149"/>
      <c r="W77" s="2149"/>
    </row>
    <row r="78" spans="1:23" s="229" customFormat="1" ht="39.75" customHeight="1">
      <c r="A78" s="289" t="s">
        <v>3129</v>
      </c>
      <c r="B78" s="290" t="s">
        <v>2295</v>
      </c>
      <c r="C78" s="289"/>
      <c r="D78" s="265"/>
      <c r="E78" s="265"/>
      <c r="F78" s="265"/>
      <c r="G78" s="265"/>
      <c r="H78" s="265"/>
      <c r="I78" s="265"/>
      <c r="J78" s="265"/>
      <c r="K78" s="265"/>
      <c r="L78" s="265"/>
      <c r="M78" s="265"/>
      <c r="N78" s="265"/>
      <c r="O78" s="265"/>
      <c r="P78" s="356">
        <v>15868884</v>
      </c>
      <c r="Q78" s="375"/>
      <c r="R78" s="375"/>
      <c r="S78" s="259" t="s">
        <v>2296</v>
      </c>
      <c r="T78" s="2148" t="s">
        <v>3172</v>
      </c>
      <c r="U78" s="2148" t="s">
        <v>3392</v>
      </c>
      <c r="V78" s="2148" t="s">
        <v>3389</v>
      </c>
      <c r="W78" s="2148" t="s">
        <v>3173</v>
      </c>
    </row>
    <row r="79" spans="1:23" s="229" customFormat="1" ht="45.75" customHeight="1">
      <c r="A79" s="313" t="s">
        <v>3130</v>
      </c>
      <c r="B79" s="314" t="s">
        <v>2297</v>
      </c>
      <c r="C79" s="296" t="s">
        <v>2298</v>
      </c>
      <c r="D79" s="275"/>
      <c r="E79" s="268">
        <v>1</v>
      </c>
      <c r="F79" s="275"/>
      <c r="G79" s="275"/>
      <c r="H79" s="275"/>
      <c r="I79" s="275"/>
      <c r="J79" s="275"/>
      <c r="K79" s="275"/>
      <c r="L79" s="275"/>
      <c r="M79" s="275"/>
      <c r="N79" s="275"/>
      <c r="O79" s="275"/>
      <c r="P79" s="362">
        <v>800000</v>
      </c>
      <c r="Q79" s="383"/>
      <c r="R79" s="383"/>
      <c r="S79" s="251"/>
      <c r="T79" s="2148"/>
      <c r="U79" s="2148"/>
      <c r="V79" s="2148"/>
      <c r="W79" s="2148"/>
    </row>
    <row r="80" spans="1:23" s="229" customFormat="1" ht="46.5" customHeight="1">
      <c r="A80" s="332" t="s">
        <v>3131</v>
      </c>
      <c r="B80" s="333" t="s">
        <v>2299</v>
      </c>
      <c r="C80" s="296" t="s">
        <v>219</v>
      </c>
      <c r="D80" s="279"/>
      <c r="E80" s="279"/>
      <c r="F80" s="279"/>
      <c r="G80" s="279"/>
      <c r="H80" s="279"/>
      <c r="I80" s="279"/>
      <c r="J80" s="279"/>
      <c r="K80" s="279"/>
      <c r="L80" s="279"/>
      <c r="M80" s="279"/>
      <c r="N80" s="279"/>
      <c r="O80" s="279"/>
      <c r="P80" s="362">
        <v>1000000</v>
      </c>
      <c r="Q80" s="383"/>
      <c r="R80" s="383"/>
      <c r="S80" s="251"/>
      <c r="T80" s="2148"/>
      <c r="U80" s="2148"/>
      <c r="V80" s="2148"/>
      <c r="W80" s="2148"/>
    </row>
    <row r="81" spans="1:23" s="229" customFormat="1" ht="33" customHeight="1">
      <c r="A81" s="334" t="s">
        <v>3132</v>
      </c>
      <c r="B81" s="335" t="s">
        <v>2300</v>
      </c>
      <c r="C81" s="324" t="s">
        <v>2301</v>
      </c>
      <c r="D81" s="277"/>
      <c r="E81" s="277"/>
      <c r="F81" s="279"/>
      <c r="G81" s="279"/>
      <c r="H81" s="277"/>
      <c r="I81" s="277"/>
      <c r="J81" s="277"/>
      <c r="K81" s="277"/>
      <c r="L81" s="277"/>
      <c r="M81" s="277"/>
      <c r="N81" s="277"/>
      <c r="O81" s="277"/>
      <c r="P81" s="362">
        <f>P82</f>
        <v>1340000</v>
      </c>
      <c r="Q81" s="383"/>
      <c r="R81" s="383"/>
      <c r="S81" s="251"/>
      <c r="T81" s="2148"/>
      <c r="U81" s="2148"/>
      <c r="V81" s="2148"/>
      <c r="W81" s="2148"/>
    </row>
    <row r="82" spans="1:23" s="229" customFormat="1" ht="52.5" customHeight="1">
      <c r="A82" s="329" t="s">
        <v>3133</v>
      </c>
      <c r="B82" s="330" t="s">
        <v>2302</v>
      </c>
      <c r="C82" s="293" t="s">
        <v>2303</v>
      </c>
      <c r="D82" s="277"/>
      <c r="E82" s="277"/>
      <c r="F82" s="278"/>
      <c r="G82" s="268">
        <v>65</v>
      </c>
      <c r="H82" s="277"/>
      <c r="I82" s="277"/>
      <c r="J82" s="277"/>
      <c r="K82" s="277"/>
      <c r="L82" s="277"/>
      <c r="M82" s="277"/>
      <c r="N82" s="277"/>
      <c r="O82" s="277"/>
      <c r="P82" s="367">
        <v>1340000</v>
      </c>
      <c r="Q82" s="395"/>
      <c r="R82" s="395"/>
      <c r="S82" s="251"/>
      <c r="T82" s="2148"/>
      <c r="U82" s="2148"/>
      <c r="V82" s="2148"/>
      <c r="W82" s="2148"/>
    </row>
    <row r="83" spans="1:23" s="229" customFormat="1" ht="38.25" customHeight="1">
      <c r="A83" s="334" t="s">
        <v>3134</v>
      </c>
      <c r="B83" s="335" t="s">
        <v>2304</v>
      </c>
      <c r="C83" s="328" t="s">
        <v>2305</v>
      </c>
      <c r="D83" s="277"/>
      <c r="E83" s="277"/>
      <c r="F83" s="268">
        <v>189</v>
      </c>
      <c r="G83" s="278"/>
      <c r="H83" s="278"/>
      <c r="I83" s="268">
        <v>33</v>
      </c>
      <c r="J83" s="277"/>
      <c r="K83" s="277"/>
      <c r="L83" s="277"/>
      <c r="M83" s="277"/>
      <c r="N83" s="268">
        <v>15</v>
      </c>
      <c r="O83" s="277"/>
      <c r="P83" s="363">
        <f>P84+P85+P86+P87+P88</f>
        <v>3245000</v>
      </c>
      <c r="Q83" s="384"/>
      <c r="R83" s="384"/>
      <c r="S83" s="251"/>
      <c r="T83" s="2148"/>
      <c r="U83" s="2148"/>
      <c r="V83" s="2148"/>
      <c r="W83" s="2148"/>
    </row>
    <row r="84" spans="1:23" s="229" customFormat="1" ht="51.75" customHeight="1">
      <c r="A84" s="329" t="s">
        <v>3135</v>
      </c>
      <c r="B84" s="316" t="s">
        <v>2306</v>
      </c>
      <c r="C84" s="293" t="s">
        <v>2307</v>
      </c>
      <c r="D84" s="277"/>
      <c r="E84" s="277"/>
      <c r="F84" s="268">
        <v>26</v>
      </c>
      <c r="G84" s="277"/>
      <c r="H84" s="277"/>
      <c r="I84" s="277"/>
      <c r="J84" s="277"/>
      <c r="K84" s="277"/>
      <c r="L84" s="277"/>
      <c r="M84" s="277"/>
      <c r="N84" s="277"/>
      <c r="O84" s="277"/>
      <c r="P84" s="367">
        <v>1041000</v>
      </c>
      <c r="Q84" s="395"/>
      <c r="R84" s="395"/>
      <c r="S84" s="251"/>
      <c r="T84" s="2148"/>
      <c r="U84" s="2148"/>
      <c r="V84" s="2148"/>
      <c r="W84" s="2148"/>
    </row>
    <row r="85" spans="1:23" s="229" customFormat="1" ht="27">
      <c r="A85" s="336" t="s">
        <v>3136</v>
      </c>
      <c r="B85" s="316" t="s">
        <v>2308</v>
      </c>
      <c r="C85" s="293" t="s">
        <v>2309</v>
      </c>
      <c r="D85" s="277"/>
      <c r="E85" s="277"/>
      <c r="F85" s="268">
        <v>1</v>
      </c>
      <c r="G85" s="277"/>
      <c r="H85" s="277"/>
      <c r="I85" s="277"/>
      <c r="J85" s="277"/>
      <c r="K85" s="277"/>
      <c r="L85" s="277"/>
      <c r="M85" s="277"/>
      <c r="N85" s="277"/>
      <c r="O85" s="277"/>
      <c r="P85" s="367">
        <v>651873</v>
      </c>
      <c r="Q85" s="395"/>
      <c r="R85" s="395"/>
      <c r="S85" s="251"/>
      <c r="T85" s="2148"/>
      <c r="U85" s="2148"/>
      <c r="V85" s="2148"/>
      <c r="W85" s="2148"/>
    </row>
    <row r="86" spans="1:23" s="229" customFormat="1" ht="27">
      <c r="A86" s="329" t="s">
        <v>3137</v>
      </c>
      <c r="B86" s="316" t="s">
        <v>2308</v>
      </c>
      <c r="C86" s="293" t="s">
        <v>2310</v>
      </c>
      <c r="D86" s="277"/>
      <c r="E86" s="277"/>
      <c r="F86" s="268">
        <v>20</v>
      </c>
      <c r="G86" s="277"/>
      <c r="H86" s="277"/>
      <c r="I86" s="268">
        <v>18</v>
      </c>
      <c r="J86" s="277"/>
      <c r="K86" s="277"/>
      <c r="L86" s="277"/>
      <c r="M86" s="277"/>
      <c r="N86" s="277"/>
      <c r="O86" s="277"/>
      <c r="P86" s="367">
        <f>38*20000</f>
        <v>760000</v>
      </c>
      <c r="Q86" s="395"/>
      <c r="R86" s="395"/>
      <c r="S86" s="251"/>
      <c r="T86" s="2148"/>
      <c r="U86" s="2148"/>
      <c r="V86" s="2148"/>
      <c r="W86" s="2148"/>
    </row>
    <row r="87" spans="1:23" s="229" customFormat="1">
      <c r="A87" s="326" t="s">
        <v>3138</v>
      </c>
      <c r="B87" s="316" t="s">
        <v>2311</v>
      </c>
      <c r="C87" s="293" t="s">
        <v>2312</v>
      </c>
      <c r="D87" s="277"/>
      <c r="E87" s="277"/>
      <c r="F87" s="268">
        <v>15</v>
      </c>
      <c r="G87" s="277"/>
      <c r="H87" s="277"/>
      <c r="I87" s="268">
        <v>15</v>
      </c>
      <c r="J87" s="277"/>
      <c r="K87" s="277"/>
      <c r="L87" s="269"/>
      <c r="M87" s="277"/>
      <c r="N87" s="268">
        <v>15</v>
      </c>
      <c r="O87" s="277"/>
      <c r="P87" s="367">
        <v>667127</v>
      </c>
      <c r="Q87" s="395"/>
      <c r="R87" s="395"/>
      <c r="S87" s="251"/>
      <c r="T87" s="2148"/>
      <c r="U87" s="2148"/>
      <c r="V87" s="2148"/>
      <c r="W87" s="2148"/>
    </row>
    <row r="88" spans="1:23" s="229" customFormat="1">
      <c r="A88" s="326" t="s">
        <v>3139</v>
      </c>
      <c r="B88" s="316" t="s">
        <v>2313</v>
      </c>
      <c r="C88" s="293" t="s">
        <v>2314</v>
      </c>
      <c r="D88" s="277"/>
      <c r="E88" s="277"/>
      <c r="F88" s="268">
        <v>25</v>
      </c>
      <c r="G88" s="277"/>
      <c r="H88" s="277"/>
      <c r="I88" s="277"/>
      <c r="J88" s="277"/>
      <c r="K88" s="277"/>
      <c r="L88" s="277"/>
      <c r="M88" s="277"/>
      <c r="N88" s="277"/>
      <c r="O88" s="277"/>
      <c r="P88" s="367">
        <v>125000</v>
      </c>
      <c r="Q88" s="395"/>
      <c r="R88" s="395"/>
      <c r="S88" s="251"/>
      <c r="T88" s="2148"/>
      <c r="U88" s="2148"/>
      <c r="V88" s="2148"/>
      <c r="W88" s="2148"/>
    </row>
    <row r="89" spans="1:23" s="229" customFormat="1" ht="48.75" customHeight="1">
      <c r="A89" s="332" t="s">
        <v>3140</v>
      </c>
      <c r="B89" s="312" t="s">
        <v>768</v>
      </c>
      <c r="C89" s="293" t="s">
        <v>2315</v>
      </c>
      <c r="D89" s="277"/>
      <c r="E89" s="277"/>
      <c r="F89" s="268">
        <v>50</v>
      </c>
      <c r="G89" s="277"/>
      <c r="H89" s="277"/>
      <c r="I89" s="277"/>
      <c r="J89" s="277"/>
      <c r="K89" s="277"/>
      <c r="L89" s="277"/>
      <c r="M89" s="277"/>
      <c r="N89" s="277"/>
      <c r="O89" s="277"/>
      <c r="P89" s="362">
        <v>1850000</v>
      </c>
      <c r="Q89" s="383"/>
      <c r="R89" s="383"/>
      <c r="S89" s="251"/>
      <c r="T89" s="2148"/>
      <c r="U89" s="2148"/>
      <c r="V89" s="2148"/>
      <c r="W89" s="2148"/>
    </row>
    <row r="90" spans="1:23" s="229" customFormat="1" ht="27">
      <c r="A90" s="334" t="s">
        <v>3141</v>
      </c>
      <c r="B90" s="335" t="s">
        <v>2316</v>
      </c>
      <c r="C90" s="328" t="s">
        <v>2317</v>
      </c>
      <c r="D90" s="277"/>
      <c r="E90" s="277"/>
      <c r="F90" s="268">
        <v>25</v>
      </c>
      <c r="G90" s="277"/>
      <c r="H90" s="277"/>
      <c r="I90" s="268">
        <v>30</v>
      </c>
      <c r="J90" s="277"/>
      <c r="K90" s="277"/>
      <c r="L90" s="277"/>
      <c r="M90" s="277"/>
      <c r="N90" s="277"/>
      <c r="O90" s="277"/>
      <c r="P90" s="362">
        <f>P91</f>
        <v>393800</v>
      </c>
      <c r="Q90" s="383"/>
      <c r="R90" s="383"/>
      <c r="S90" s="251"/>
      <c r="T90" s="2148"/>
      <c r="U90" s="2148"/>
      <c r="V90" s="2148"/>
      <c r="W90" s="2148"/>
    </row>
    <row r="91" spans="1:23" s="229" customFormat="1" ht="62.25" customHeight="1">
      <c r="A91" s="329" t="s">
        <v>3142</v>
      </c>
      <c r="B91" s="330" t="s">
        <v>2318</v>
      </c>
      <c r="C91" s="293" t="s">
        <v>2319</v>
      </c>
      <c r="D91" s="277"/>
      <c r="E91" s="277"/>
      <c r="F91" s="268">
        <v>25</v>
      </c>
      <c r="G91" s="277"/>
      <c r="H91" s="277"/>
      <c r="I91" s="268">
        <v>30</v>
      </c>
      <c r="J91" s="277"/>
      <c r="K91" s="277"/>
      <c r="L91" s="277"/>
      <c r="M91" s="277"/>
      <c r="N91" s="277"/>
      <c r="O91" s="277"/>
      <c r="P91" s="367">
        <f>35800*11</f>
        <v>393800</v>
      </c>
      <c r="Q91" s="395"/>
      <c r="R91" s="395"/>
      <c r="S91" s="251"/>
      <c r="T91" s="2148"/>
      <c r="U91" s="2148"/>
      <c r="V91" s="2148"/>
      <c r="W91" s="2148"/>
    </row>
    <row r="92" spans="1:23" s="229" customFormat="1" ht="29.25" customHeight="1">
      <c r="A92" s="332" t="s">
        <v>3143</v>
      </c>
      <c r="B92" s="333" t="s">
        <v>2320</v>
      </c>
      <c r="C92" s="328" t="s">
        <v>2321</v>
      </c>
      <c r="D92" s="277"/>
      <c r="E92" s="277"/>
      <c r="F92" s="269"/>
      <c r="G92" s="277"/>
      <c r="H92" s="277"/>
      <c r="I92" s="268">
        <v>3</v>
      </c>
      <c r="J92" s="277"/>
      <c r="K92" s="277"/>
      <c r="L92" s="277"/>
      <c r="M92" s="277"/>
      <c r="N92" s="277"/>
      <c r="O92" s="277"/>
      <c r="P92" s="362">
        <f>P93</f>
        <v>6750000</v>
      </c>
      <c r="Q92" s="383"/>
      <c r="R92" s="383"/>
      <c r="S92" s="251"/>
      <c r="T92" s="2148"/>
      <c r="U92" s="2148"/>
      <c r="V92" s="2148"/>
      <c r="W92" s="2148"/>
    </row>
    <row r="93" spans="1:23" s="229" customFormat="1" ht="54.75" thickBot="1">
      <c r="A93" s="337" t="s">
        <v>3144</v>
      </c>
      <c r="B93" s="338" t="s">
        <v>2322</v>
      </c>
      <c r="C93" s="293" t="s">
        <v>2321</v>
      </c>
      <c r="D93" s="277"/>
      <c r="E93" s="277"/>
      <c r="F93" s="269"/>
      <c r="G93" s="277"/>
      <c r="H93" s="277"/>
      <c r="I93" s="268">
        <v>3</v>
      </c>
      <c r="J93" s="277"/>
      <c r="K93" s="277"/>
      <c r="L93" s="277"/>
      <c r="M93" s="277"/>
      <c r="N93" s="277"/>
      <c r="O93" s="277"/>
      <c r="P93" s="367">
        <f>3*2250000</f>
        <v>6750000</v>
      </c>
      <c r="Q93" s="395"/>
      <c r="R93" s="395"/>
      <c r="S93" s="257"/>
      <c r="T93" s="2148"/>
      <c r="U93" s="2148"/>
      <c r="V93" s="2148"/>
      <c r="W93" s="2148"/>
    </row>
    <row r="94" spans="1:23" s="229" customFormat="1" ht="26.25" customHeight="1" thickBot="1">
      <c r="A94" s="187"/>
      <c r="B94" s="188"/>
      <c r="C94" s="240"/>
      <c r="D94" s="186"/>
      <c r="E94" s="186"/>
      <c r="F94" s="186"/>
      <c r="G94" s="186"/>
      <c r="H94" s="186"/>
      <c r="I94" s="1924" t="s">
        <v>898</v>
      </c>
      <c r="J94" s="1924"/>
      <c r="K94" s="1924"/>
      <c r="L94" s="1924"/>
      <c r="M94" s="1924"/>
      <c r="N94" s="1924"/>
      <c r="O94" s="1924"/>
      <c r="P94" s="350">
        <v>367738122</v>
      </c>
      <c r="Q94" s="351">
        <f>Q10+Q12+Q18+Q39+Q55+Q78</f>
        <v>349445840</v>
      </c>
      <c r="R94" s="370">
        <f t="shared" ref="R94" si="0">R10+R12+R18+R39+R55+R78</f>
        <v>15666169</v>
      </c>
      <c r="S94" s="261"/>
    </row>
    <row r="95" spans="1:23" s="229" customFormat="1" ht="25.5" customHeight="1" thickBot="1">
      <c r="A95" s="233"/>
      <c r="B95" s="234"/>
      <c r="C95" s="235"/>
      <c r="D95" s="186"/>
      <c r="E95" s="186"/>
      <c r="F95" s="186"/>
      <c r="G95" s="186"/>
      <c r="H95" s="186"/>
      <c r="I95" s="1924" t="s">
        <v>2323</v>
      </c>
      <c r="J95" s="1924"/>
      <c r="K95" s="1924"/>
      <c r="L95" s="1924"/>
      <c r="M95" s="1924"/>
      <c r="N95" s="1924"/>
      <c r="O95" s="1924"/>
      <c r="P95" s="352">
        <v>120341682</v>
      </c>
      <c r="Q95" s="353"/>
      <c r="R95" s="371"/>
      <c r="S95" s="262"/>
    </row>
    <row r="96" spans="1:23" s="229" customFormat="1" ht="24" customHeight="1" thickBot="1">
      <c r="A96" s="236"/>
      <c r="B96" s="237"/>
      <c r="C96" s="238"/>
      <c r="D96" s="239"/>
      <c r="E96" s="239"/>
      <c r="F96" s="239"/>
      <c r="G96" s="239"/>
      <c r="H96" s="239"/>
      <c r="I96" s="1924" t="s">
        <v>2324</v>
      </c>
      <c r="J96" s="1924"/>
      <c r="K96" s="1924"/>
      <c r="L96" s="1924"/>
      <c r="M96" s="1924"/>
      <c r="N96" s="1924"/>
      <c r="O96" s="1924"/>
      <c r="P96" s="352">
        <f>P94+P95</f>
        <v>488079804</v>
      </c>
      <c r="Q96" s="353">
        <f t="shared" ref="Q96:R96" si="1">Q94+Q95</f>
        <v>349445840</v>
      </c>
      <c r="R96" s="371">
        <f t="shared" si="1"/>
        <v>15666169</v>
      </c>
      <c r="S96" s="263"/>
    </row>
    <row r="97" spans="1:19" s="229" customFormat="1" ht="24" customHeight="1">
      <c r="A97" s="186"/>
      <c r="B97" s="234"/>
      <c r="C97" s="235"/>
      <c r="D97" s="186"/>
      <c r="E97" s="186"/>
      <c r="F97" s="186"/>
      <c r="G97" s="186"/>
      <c r="H97" s="186"/>
      <c r="I97" s="1923" t="s">
        <v>3156</v>
      </c>
      <c r="J97" s="1923"/>
      <c r="K97" s="1923"/>
      <c r="L97" s="1923"/>
      <c r="M97" s="1923"/>
      <c r="N97" s="1923"/>
      <c r="O97" s="1923"/>
      <c r="P97" s="346"/>
      <c r="Q97" s="346"/>
      <c r="R97" s="372"/>
      <c r="S97" s="347"/>
    </row>
    <row r="98" spans="1:19" ht="15.4" customHeight="1">
      <c r="A98" s="186"/>
      <c r="B98" s="186"/>
      <c r="C98" s="240"/>
      <c r="D98" s="186"/>
      <c r="E98" s="186"/>
      <c r="F98" s="186"/>
      <c r="G98" s="186"/>
      <c r="H98" s="186"/>
      <c r="I98" s="1917" t="s">
        <v>3145</v>
      </c>
      <c r="J98" s="1917"/>
      <c r="K98" s="1917"/>
      <c r="L98" s="1917"/>
      <c r="M98" s="1917"/>
      <c r="N98" s="1917"/>
      <c r="O98" s="2111"/>
      <c r="P98" s="2112" t="s">
        <v>3157</v>
      </c>
      <c r="Q98" s="2113" t="s">
        <v>3158</v>
      </c>
      <c r="R98" s="2114" t="s">
        <v>3159</v>
      </c>
      <c r="S98" s="2113" t="s">
        <v>3160</v>
      </c>
    </row>
    <row r="99" spans="1:19" ht="15.4" customHeight="1">
      <c r="I99" s="1919"/>
      <c r="J99" s="1919"/>
      <c r="K99" s="1919"/>
      <c r="L99" s="1919"/>
      <c r="M99" s="1919"/>
      <c r="N99" s="1919"/>
      <c r="O99" s="1920"/>
      <c r="P99" s="2112"/>
      <c r="Q99" s="2113"/>
      <c r="R99" s="2114"/>
      <c r="S99" s="2113"/>
    </row>
    <row r="100" spans="1:19" ht="26.65" customHeight="1">
      <c r="I100" s="2108" t="s">
        <v>3146</v>
      </c>
      <c r="J100" s="2108"/>
      <c r="K100" s="2115" t="s">
        <v>3147</v>
      </c>
      <c r="L100" s="2115"/>
      <c r="M100" s="2115"/>
      <c r="N100" s="2115"/>
      <c r="O100" s="2115"/>
      <c r="P100" s="354">
        <v>120341682</v>
      </c>
      <c r="Q100" s="2113"/>
      <c r="R100" s="2114"/>
      <c r="S100" s="2113"/>
    </row>
    <row r="101" spans="1:19" ht="15.95" customHeight="1">
      <c r="I101" s="2108" t="s">
        <v>3148</v>
      </c>
      <c r="J101" s="2108"/>
      <c r="K101" s="2107" t="s">
        <v>3149</v>
      </c>
      <c r="L101" s="2107"/>
      <c r="M101" s="2107"/>
      <c r="N101" s="2107"/>
      <c r="O101" s="2107"/>
      <c r="P101" s="354">
        <v>42539626</v>
      </c>
      <c r="Q101" s="2113"/>
      <c r="R101" s="2114"/>
      <c r="S101" s="2113"/>
    </row>
    <row r="102" spans="1:19" ht="15.95" customHeight="1">
      <c r="I102" s="2108" t="s">
        <v>3150</v>
      </c>
      <c r="J102" s="2108"/>
      <c r="K102" s="2107" t="s">
        <v>3151</v>
      </c>
      <c r="L102" s="2107"/>
      <c r="M102" s="2107"/>
      <c r="N102" s="2107"/>
      <c r="O102" s="2107"/>
      <c r="P102" s="354">
        <v>1727872</v>
      </c>
      <c r="Q102" s="2113"/>
      <c r="R102" s="2114"/>
      <c r="S102" s="2113"/>
    </row>
    <row r="103" spans="1:19" ht="15.95" customHeight="1">
      <c r="I103" s="2108" t="s">
        <v>3152</v>
      </c>
      <c r="J103" s="2108"/>
      <c r="K103" s="2107" t="s">
        <v>3153</v>
      </c>
      <c r="L103" s="2107"/>
      <c r="M103" s="2107"/>
      <c r="N103" s="2107"/>
      <c r="O103" s="2107"/>
      <c r="P103" s="354">
        <v>293760769</v>
      </c>
      <c r="Q103" s="2113"/>
      <c r="R103" s="2114"/>
      <c r="S103" s="2113"/>
    </row>
    <row r="104" spans="1:19" ht="15.95" customHeight="1">
      <c r="I104" s="2108" t="s">
        <v>3154</v>
      </c>
      <c r="J104" s="2108"/>
      <c r="K104" s="2107" t="s">
        <v>3155</v>
      </c>
      <c r="L104" s="2107"/>
      <c r="M104" s="2107"/>
      <c r="N104" s="2107"/>
      <c r="O104" s="2107"/>
      <c r="P104" s="354">
        <v>29709855</v>
      </c>
      <c r="Q104" s="2113"/>
      <c r="R104" s="2114"/>
      <c r="S104" s="2113"/>
    </row>
    <row r="105" spans="1:19">
      <c r="J105" s="264"/>
      <c r="K105" s="264"/>
      <c r="L105" s="264"/>
      <c r="M105" s="264"/>
      <c r="N105" s="264"/>
      <c r="O105" s="264"/>
      <c r="P105" s="348">
        <f>SUM(P100:P104)</f>
        <v>488079804</v>
      </c>
      <c r="Q105" s="348">
        <v>347105000</v>
      </c>
      <c r="R105" s="373">
        <v>15666169</v>
      </c>
      <c r="S105" s="349">
        <f>P105+Q105+R105</f>
        <v>850850973</v>
      </c>
    </row>
  </sheetData>
  <mergeCells count="60">
    <mergeCell ref="U78:U93"/>
    <mergeCell ref="V78:V93"/>
    <mergeCell ref="P8:S8"/>
    <mergeCell ref="A8:A9"/>
    <mergeCell ref="B8:B9"/>
    <mergeCell ref="C8:C9"/>
    <mergeCell ref="D8:F8"/>
    <mergeCell ref="G8:I8"/>
    <mergeCell ref="J8:L8"/>
    <mergeCell ref="M8:O8"/>
    <mergeCell ref="T8:W8"/>
    <mergeCell ref="T10:T11"/>
    <mergeCell ref="W10:W11"/>
    <mergeCell ref="T12:T17"/>
    <mergeCell ref="W12:W17"/>
    <mergeCell ref="U9:V9"/>
    <mergeCell ref="A6:S6"/>
    <mergeCell ref="A1:A3"/>
    <mergeCell ref="B1:W1"/>
    <mergeCell ref="B2:W2"/>
    <mergeCell ref="B3:W3"/>
    <mergeCell ref="A5:O5"/>
    <mergeCell ref="A4:W4"/>
    <mergeCell ref="K103:O103"/>
    <mergeCell ref="K104:O104"/>
    <mergeCell ref="I103:J103"/>
    <mergeCell ref="I104:J104"/>
    <mergeCell ref="K100:O100"/>
    <mergeCell ref="U10:U11"/>
    <mergeCell ref="V10:V11"/>
    <mergeCell ref="U12:U17"/>
    <mergeCell ref="V12:V17"/>
    <mergeCell ref="T18:T38"/>
    <mergeCell ref="W18:W38"/>
    <mergeCell ref="T39:T54"/>
    <mergeCell ref="W39:W54"/>
    <mergeCell ref="T55:T77"/>
    <mergeCell ref="W55:W77"/>
    <mergeCell ref="U18:U38"/>
    <mergeCell ref="V18:V38"/>
    <mergeCell ref="U39:U54"/>
    <mergeCell ref="V39:V54"/>
    <mergeCell ref="U55:U77"/>
    <mergeCell ref="V55:V77"/>
    <mergeCell ref="T78:T93"/>
    <mergeCell ref="W78:W93"/>
    <mergeCell ref="I100:J100"/>
    <mergeCell ref="I101:J101"/>
    <mergeCell ref="I102:J102"/>
    <mergeCell ref="I98:O99"/>
    <mergeCell ref="I97:O97"/>
    <mergeCell ref="I94:O94"/>
    <mergeCell ref="I95:O95"/>
    <mergeCell ref="I96:O96"/>
    <mergeCell ref="P98:P99"/>
    <mergeCell ref="Q98:Q104"/>
    <mergeCell ref="R98:R104"/>
    <mergeCell ref="S98:S104"/>
    <mergeCell ref="K101:O101"/>
    <mergeCell ref="K102:O102"/>
  </mergeCell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Portada</vt:lpstr>
      <vt:lpstr>PRESUPUESTO INCIAL</vt:lpstr>
      <vt:lpstr>PROGRAMA 12</vt:lpstr>
      <vt:lpstr>DGT</vt:lpstr>
      <vt:lpstr>INSPECCIÓN</vt:lpstr>
      <vt:lpstr>CNS</vt:lpstr>
      <vt:lpstr>MEDIACIÓN</vt:lpstr>
      <vt:lpstr>A.JUDICIAL</vt:lpstr>
      <vt:lpstr>DTI</vt:lpstr>
      <vt:lpstr>DIOND</vt:lpstr>
      <vt:lpstr>PROGRA 001</vt:lpstr>
      <vt:lpstr>DESPACHO</vt:lpstr>
      <vt:lpstr>DTIC</vt:lpstr>
      <vt:lpstr>RRHH</vt:lpstr>
      <vt:lpstr>DPD</vt:lpstr>
      <vt:lpstr>DAF</vt:lpstr>
      <vt:lpstr>DADM</vt:lpstr>
      <vt:lpstr>DAC</vt:lpstr>
      <vt:lpstr>OAI</vt:lpstr>
      <vt:lpstr>PROT Y EVENTOS</vt:lpstr>
      <vt:lpstr>ARCHIVO</vt:lpstr>
      <vt:lpstr>INTERNACIONALES</vt:lpstr>
      <vt:lpstr>JURIDICA</vt:lpstr>
      <vt:lpstr>COMUNICACIONES</vt:lpstr>
      <vt:lpstr>CORRESP.</vt:lpstr>
      <vt:lpstr>SEGURIDAD</vt:lpstr>
      <vt:lpstr>PROGRAMA 013</vt:lpstr>
      <vt:lpstr>DGHSI</vt:lpstr>
      <vt:lpstr>CNSS</vt:lpstr>
      <vt:lpstr>PROGRAMA 021</vt:lpstr>
      <vt:lpstr>DGE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peguero</dc:creator>
  <cp:lastModifiedBy>Ada Ysabel Valenzuela Guerrero</cp:lastModifiedBy>
  <cp:lastPrinted>2025-02-12T18:38:56Z</cp:lastPrinted>
  <dcterms:created xsi:type="dcterms:W3CDTF">2011-12-26T11:35:53Z</dcterms:created>
  <dcterms:modified xsi:type="dcterms:W3CDTF">2025-05-23T13:31:11Z</dcterms:modified>
</cp:coreProperties>
</file>